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936" activeTab="0"/>
  </bookViews>
  <sheets>
    <sheet name="Заповнюємо № 1" sheetId="1" r:id="rId1"/>
    <sheet name="Заповнюємо № 2" sheetId="2" r:id="rId2"/>
    <sheet name="Заповнюємо № 3" sheetId="3" r:id="rId3"/>
    <sheet name="Заповнюємо № 4" sheetId="4" r:id="rId4"/>
    <sheet name="Зведена таблиця" sheetId="5" r:id="rId5"/>
    <sheet name="Протокол № 1" sheetId="6" r:id="rId6"/>
    <sheet name="Робота вчителя № 1" sheetId="7" r:id="rId7"/>
    <sheet name="Звіт про виконання завдань № 1" sheetId="8" r:id="rId8"/>
    <sheet name="Протокол № 2" sheetId="9" r:id="rId9"/>
    <sheet name="Робота вчителя № 2" sheetId="10" r:id="rId10"/>
    <sheet name="Звіт про виконання завдань № 2" sheetId="11" r:id="rId11"/>
    <sheet name="Протокол № 3" sheetId="12" r:id="rId12"/>
    <sheet name="Робота вчителя № 3" sheetId="13" r:id="rId13"/>
    <sheet name="Звіт про виконання завдань № 3" sheetId="14" r:id="rId14"/>
    <sheet name="Протокол № 4" sheetId="15" r:id="rId15"/>
    <sheet name="Робота вчителя № 4" sheetId="16" r:id="rId16"/>
    <sheet name="Звіт про виконання завдань № 4" sheetId="17" r:id="rId17"/>
  </sheets>
  <definedNames/>
  <calcPr fullCalcOnLoad="1"/>
</workbook>
</file>

<file path=xl/sharedStrings.xml><?xml version="1.0" encoding="utf-8"?>
<sst xmlns="http://schemas.openxmlformats.org/spreadsheetml/2006/main" count="826" uniqueCount="152">
  <si>
    <t>Клас</t>
  </si>
  <si>
    <t>К-сть учнів з високим рівнем навч. досягнень</t>
  </si>
  <si>
    <t>К-сть учнів з достатнім рівнем навч. досягнень</t>
  </si>
  <si>
    <t>К-сть учнів з середнім рівнем навч. досягнень</t>
  </si>
  <si>
    <t>К-сть учнів з низьким рівнем навч. досягнень</t>
  </si>
  <si>
    <t>Якість знань</t>
  </si>
  <si>
    <t>Середній бал</t>
  </si>
  <si>
    <t>№ з/п</t>
  </si>
  <si>
    <t>П.І.Б. учня</t>
  </si>
  <si>
    <t>Виставлена вчителем</t>
  </si>
  <si>
    <t>Виставлена експертом</t>
  </si>
  <si>
    <t xml:space="preserve">Місто/Район         </t>
  </si>
  <si>
    <t xml:space="preserve">Населений пункт </t>
  </si>
  <si>
    <t xml:space="preserve">Назва ЗНЗ              </t>
  </si>
  <si>
    <t>Учитель</t>
  </si>
  <si>
    <t xml:space="preserve">Показник якості навченості ( ПЯН ) </t>
  </si>
  <si>
    <t>Розбіжність між оцінками вчителя та експерта</t>
  </si>
  <si>
    <t>Успішність</t>
  </si>
  <si>
    <t>Розбіжність між рівнем навчальних досягнень учня</t>
  </si>
  <si>
    <t>Розбіжність між оцінюванням</t>
  </si>
  <si>
    <t>Результати учнів</t>
  </si>
  <si>
    <t>Кількість учнів, охоплених перевіркою</t>
  </si>
  <si>
    <t>Відсоток учнів з високим рівнем навч. досягнень</t>
  </si>
  <si>
    <t>Відсоток учнів з достатнім рівнем навч. досягнень</t>
  </si>
  <si>
    <t>Відсоток учнів з середнім рівнем навч. досягнень</t>
  </si>
  <si>
    <t>Відсоток учнів з низьким рівнем навч. досягнень</t>
  </si>
  <si>
    <t>Заповнюємо поля, виділені жовтим кольором</t>
  </si>
  <si>
    <t>Предмет</t>
  </si>
  <si>
    <t>Дата</t>
  </si>
  <si>
    <t>Категорія</t>
  </si>
  <si>
    <t>Звання</t>
  </si>
  <si>
    <t>Експерт (П.І.Б., посада)</t>
  </si>
  <si>
    <t>Оцінка за експертну контрольну роботу</t>
  </si>
  <si>
    <t>Дата складання протоколу</t>
  </si>
  <si>
    <t>Керівник закладу</t>
  </si>
  <si>
    <t>П.І.Б., підпис, печатка</t>
  </si>
  <si>
    <t>Експерт</t>
  </si>
  <si>
    <t>Розбіжність між рівнем навчальних досягнень учня, визначеним навчальним закладом та оцінкою за експертну контрольну роботу</t>
  </si>
  <si>
    <t>Стан викладання предмету</t>
  </si>
  <si>
    <t>П.І.Б. учителя</t>
  </si>
  <si>
    <t>Педагогічне звання</t>
  </si>
  <si>
    <t>Спеціальність за дипломом</t>
  </si>
  <si>
    <t>Стаж викладання предмету</t>
  </si>
  <si>
    <t>Курси підвищення кваліфікації</t>
  </si>
  <si>
    <t>Розбіжність між оцінюванням учителя та експерта</t>
  </si>
  <si>
    <t>Сєвєродонецьк</t>
  </si>
  <si>
    <t>4-А</t>
  </si>
  <si>
    <t>Математика</t>
  </si>
  <si>
    <t>І категорія</t>
  </si>
  <si>
    <t>Старший учитель</t>
  </si>
  <si>
    <t>н</t>
  </si>
  <si>
    <t>ні</t>
  </si>
  <si>
    <t>П.І.Б., підпис</t>
  </si>
  <si>
    <t>Учитель-методист</t>
  </si>
  <si>
    <t>Спеціаліст</t>
  </si>
  <si>
    <t>ІІ категорія</t>
  </si>
  <si>
    <t>Вища категорія</t>
  </si>
  <si>
    <t xml:space="preserve"> підпис</t>
  </si>
  <si>
    <t>П.І.Б.</t>
  </si>
  <si>
    <t xml:space="preserve">                                             М.П.</t>
  </si>
  <si>
    <t>так</t>
  </si>
  <si>
    <t>підпис</t>
  </si>
  <si>
    <t xml:space="preserve">                                            М.П.</t>
  </si>
  <si>
    <t>Алчевськ</t>
  </si>
  <si>
    <t>Антрацит</t>
  </si>
  <si>
    <t>Антрацитівський</t>
  </si>
  <si>
    <t>Біловодський</t>
  </si>
  <si>
    <t>Білокуракинський</t>
  </si>
  <si>
    <t>Брянка</t>
  </si>
  <si>
    <t>Кіровськ</t>
  </si>
  <si>
    <t>Красний Луч</t>
  </si>
  <si>
    <t>Краснодон</t>
  </si>
  <si>
    <t xml:space="preserve">Краснодонський </t>
  </si>
  <si>
    <t>Кремінський</t>
  </si>
  <si>
    <t>Лисичанськ</t>
  </si>
  <si>
    <t>Луганськ</t>
  </si>
  <si>
    <t>Лутугінський</t>
  </si>
  <si>
    <t>Міловський</t>
  </si>
  <si>
    <t>Марківський</t>
  </si>
  <si>
    <t>Новоайдарський</t>
  </si>
  <si>
    <t>Новопсковський</t>
  </si>
  <si>
    <t>Первомайськ</t>
  </si>
  <si>
    <t>Перевальський</t>
  </si>
  <si>
    <t>Попаснянський</t>
  </si>
  <si>
    <t>Ровеньки</t>
  </si>
  <si>
    <t>Рубіжне</t>
  </si>
  <si>
    <t>Сватівський</t>
  </si>
  <si>
    <t>Свердловськ</t>
  </si>
  <si>
    <t>Слов'яносербський</t>
  </si>
  <si>
    <t>Ст.-Луганський</t>
  </si>
  <si>
    <t>Старобільський</t>
  </si>
  <si>
    <t>Стаханов</t>
  </si>
  <si>
    <t>Троїцький</t>
  </si>
  <si>
    <t>4-Б</t>
  </si>
  <si>
    <t>4-В</t>
  </si>
  <si>
    <t>4-Г</t>
  </si>
  <si>
    <t>9-А</t>
  </si>
  <si>
    <t>9-Б</t>
  </si>
  <si>
    <t>9-В</t>
  </si>
  <si>
    <t>9-Г</t>
  </si>
  <si>
    <t>11-А</t>
  </si>
  <si>
    <t>11-Б</t>
  </si>
  <si>
    <t>11-В</t>
  </si>
  <si>
    <t>11-Г</t>
  </si>
  <si>
    <t>Українська мова</t>
  </si>
  <si>
    <t>Історія України</t>
  </si>
  <si>
    <t>Менше 1 року</t>
  </si>
  <si>
    <t>Високий рівень</t>
  </si>
  <si>
    <t>Достатній рівень</t>
  </si>
  <si>
    <t>Середній рівень</t>
  </si>
  <si>
    <t>Низький рівень</t>
  </si>
  <si>
    <t>ПЯН</t>
  </si>
  <si>
    <t>Разом</t>
  </si>
  <si>
    <t>Результати експертної контрольної роботи</t>
  </si>
  <si>
    <t>в</t>
  </si>
  <si>
    <t>д</t>
  </si>
  <si>
    <t>с</t>
  </si>
  <si>
    <t>М.П.</t>
  </si>
  <si>
    <t>Оцінка за останню контрольну роботу</t>
  </si>
  <si>
    <t>Звіт</t>
  </si>
  <si>
    <t>про результати виконання завдань моніторингового дослідження</t>
  </si>
  <si>
    <t xml:space="preserve">якості математичної освіти </t>
  </si>
  <si>
    <t xml:space="preserve">Кількість учнів, які виконували завдання </t>
  </si>
  <si>
    <t>1.Звіт</t>
  </si>
  <si>
    <t>Не приступив до виконання завдання</t>
  </si>
  <si>
    <t>Завдання виконано неправильно</t>
  </si>
  <si>
    <t>Завдання виконано правильно</t>
  </si>
  <si>
    <t>Кількість</t>
  </si>
  <si>
    <t>%</t>
  </si>
  <si>
    <t>№ завдання</t>
  </si>
  <si>
    <t>відсоток від загальної кількості</t>
  </si>
  <si>
    <t>кількість</t>
  </si>
  <si>
    <t>Відповідальний за моніторингове дослідження</t>
  </si>
  <si>
    <t xml:space="preserve">Кількість учнів 9-х класів за списками </t>
  </si>
  <si>
    <t>Результати контрольної роботи</t>
  </si>
  <si>
    <t>Завдання виконано неправильно або  частково</t>
  </si>
  <si>
    <t>Протокол
проведення  контрольної роботи
(алгебра, 7 клас)</t>
  </si>
  <si>
    <t xml:space="preserve">Узагальнені результати
проведення  контрольної роботи
</t>
  </si>
  <si>
    <t>(алгебра, 7 клас)</t>
  </si>
  <si>
    <t>Всього учнів,  охоплених перевіркою</t>
  </si>
  <si>
    <t>1 бал</t>
  </si>
  <si>
    <t>4 бали</t>
  </si>
  <si>
    <t>5 балів</t>
  </si>
  <si>
    <t>3 бали</t>
  </si>
  <si>
    <t>6 балів</t>
  </si>
  <si>
    <t>7 балів</t>
  </si>
  <si>
    <t>8 балів</t>
  </si>
  <si>
    <t>10 балів</t>
  </si>
  <si>
    <t>11 балів</t>
  </si>
  <si>
    <t>12 балів</t>
  </si>
  <si>
    <t>2 бали</t>
  </si>
  <si>
    <t>9 балів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</si>
</sst>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00%"/>
    <numFmt numFmtId="171" formatCode="0.00000%"/>
    <numFmt numFmtId="172" formatCode="[$-FC19]d\ mmmm\ yyyy\ &quot;г.&quot;"/>
    <numFmt numFmtId="173" formatCode="mmm/yyyy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color indexed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23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0" fontId="7" fillId="32" borderId="16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32" borderId="19" xfId="0" applyFont="1" applyFill="1" applyBorder="1" applyAlignment="1" applyProtection="1">
      <alignment horizontal="center" wrapText="1"/>
      <protection/>
    </xf>
    <xf numFmtId="0" fontId="2" fillId="32" borderId="18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32" borderId="15" xfId="0" applyFill="1" applyBorder="1" applyAlignment="1" applyProtection="1">
      <alignment/>
      <protection/>
    </xf>
    <xf numFmtId="0" fontId="0" fillId="32" borderId="2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169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wrapText="1"/>
      <protection locked="0"/>
    </xf>
    <xf numFmtId="0" fontId="2" fillId="33" borderId="19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left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justify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wrapText="1"/>
    </xf>
    <xf numFmtId="0" fontId="14" fillId="0" borderId="23" xfId="0" applyFont="1" applyBorder="1" applyAlignment="1">
      <alignment vertical="justify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Border="1" applyAlignment="1">
      <alignment horizontal="center" vertical="justify" wrapText="1"/>
    </xf>
    <xf numFmtId="0" fontId="1" fillId="0" borderId="24" xfId="0" applyFont="1" applyBorder="1" applyAlignment="1">
      <alignment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/>
      <protection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32" borderId="27" xfId="0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1" fillId="0" borderId="33" xfId="0" applyFont="1" applyBorder="1" applyAlignment="1">
      <alignment/>
    </xf>
    <xf numFmtId="0" fontId="0" fillId="33" borderId="15" xfId="0" applyFill="1" applyBorder="1" applyAlignment="1">
      <alignment/>
    </xf>
    <xf numFmtId="0" fontId="1" fillId="33" borderId="33" xfId="0" applyFont="1" applyFill="1" applyBorder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2" fillId="0" borderId="2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35" borderId="34" xfId="0" applyFont="1" applyFill="1" applyBorder="1" applyAlignment="1" applyProtection="1">
      <alignment/>
      <protection/>
    </xf>
    <xf numFmtId="0" fontId="2" fillId="35" borderId="35" xfId="0" applyFont="1" applyFill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" vertical="center" textRotation="90" wrapText="1"/>
      <protection/>
    </xf>
    <xf numFmtId="0" fontId="1" fillId="0" borderId="15" xfId="0" applyFont="1" applyBorder="1" applyAlignment="1" applyProtection="1">
      <alignment horizontal="center" vertical="center" textRotation="90" wrapText="1"/>
      <protection/>
    </xf>
    <xf numFmtId="0" fontId="1" fillId="0" borderId="36" xfId="0" applyFont="1" applyBorder="1" applyAlignment="1" applyProtection="1">
      <alignment/>
      <protection/>
    </xf>
    <xf numFmtId="169" fontId="7" fillId="0" borderId="15" xfId="0" applyNumberFormat="1" applyFont="1" applyBorder="1" applyAlignment="1" applyProtection="1">
      <alignment horizontal="center"/>
      <protection/>
    </xf>
    <xf numFmtId="164" fontId="7" fillId="0" borderId="15" xfId="0" applyNumberFormat="1" applyFont="1" applyBorder="1" applyAlignment="1" applyProtection="1">
      <alignment horizontal="center"/>
      <protection/>
    </xf>
    <xf numFmtId="9" fontId="7" fillId="0" borderId="15" xfId="0" applyNumberFormat="1" applyFont="1" applyBorder="1" applyAlignment="1" applyProtection="1">
      <alignment horizontal="center"/>
      <protection/>
    </xf>
    <xf numFmtId="9" fontId="7" fillId="0" borderId="30" xfId="0" applyNumberFormat="1" applyFont="1" applyBorder="1" applyAlignment="1" applyProtection="1">
      <alignment horizontal="center"/>
      <protection/>
    </xf>
    <xf numFmtId="0" fontId="1" fillId="35" borderId="37" xfId="0" applyFont="1" applyFill="1" applyBorder="1" applyAlignment="1" applyProtection="1">
      <alignment/>
      <protection/>
    </xf>
    <xf numFmtId="0" fontId="2" fillId="35" borderId="38" xfId="0" applyFon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 horizontal="center"/>
      <protection/>
    </xf>
    <xf numFmtId="164" fontId="7" fillId="35" borderId="31" xfId="0" applyNumberFormat="1" applyFont="1" applyFill="1" applyBorder="1" applyAlignment="1" applyProtection="1">
      <alignment horizontal="center"/>
      <protection/>
    </xf>
    <xf numFmtId="9" fontId="7" fillId="35" borderId="31" xfId="0" applyNumberFormat="1" applyFont="1" applyFill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5" fillId="0" borderId="15" xfId="0" applyFont="1" applyBorder="1" applyAlignment="1">
      <alignment horizontal="center"/>
    </xf>
    <xf numFmtId="9" fontId="0" fillId="0" borderId="0" xfId="0" applyNumberFormat="1" applyAlignment="1">
      <alignment/>
    </xf>
    <xf numFmtId="9" fontId="0" fillId="0" borderId="15" xfId="0" applyNumberFormat="1" applyBorder="1" applyAlignment="1">
      <alignment/>
    </xf>
    <xf numFmtId="0" fontId="0" fillId="33" borderId="15" xfId="0" applyFill="1" applyBorder="1" applyAlignment="1">
      <alignment horizontal="center"/>
    </xf>
    <xf numFmtId="9" fontId="2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justify"/>
    </xf>
    <xf numFmtId="0" fontId="1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9" fontId="7" fillId="35" borderId="0" xfId="0" applyNumberFormat="1" applyFont="1" applyFill="1" applyBorder="1" applyAlignment="1" applyProtection="1">
      <alignment horizontal="center"/>
      <protection/>
    </xf>
    <xf numFmtId="164" fontId="7" fillId="35" borderId="0" xfId="0" applyNumberFormat="1" applyFont="1" applyFill="1" applyBorder="1" applyAlignment="1" applyProtection="1">
      <alignment horizontal="center"/>
      <protection/>
    </xf>
    <xf numFmtId="1" fontId="7" fillId="35" borderId="3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2" fillId="0" borderId="15" xfId="0" applyFont="1" applyBorder="1" applyAlignment="1">
      <alignment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9" fontId="0" fillId="0" borderId="15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9" fontId="2" fillId="0" borderId="3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14" fontId="2" fillId="33" borderId="2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vertical="center"/>
    </xf>
    <xf numFmtId="0" fontId="2" fillId="33" borderId="22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14" fontId="6" fillId="0" borderId="11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left" vertical="top" wrapText="1"/>
      <protection locked="0"/>
    </xf>
    <xf numFmtId="0" fontId="2" fillId="33" borderId="4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45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7" fillId="0" borderId="4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justify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" fillId="0" borderId="28" xfId="0" applyFont="1" applyBorder="1" applyAlignment="1" applyProtection="1">
      <alignment horizontal="center" vertical="center" textRotation="90" wrapText="1"/>
      <protection/>
    </xf>
    <xf numFmtId="0" fontId="1" fillId="0" borderId="15" xfId="0" applyFont="1" applyBorder="1" applyAlignment="1" applyProtection="1">
      <alignment horizontal="center" vertical="center" textRotation="90" wrapText="1"/>
      <protection/>
    </xf>
    <xf numFmtId="0" fontId="1" fillId="0" borderId="29" xfId="0" applyFont="1" applyBorder="1" applyAlignment="1" applyProtection="1">
      <alignment horizontal="center" vertical="center" textRotation="90" wrapText="1"/>
      <protection/>
    </xf>
    <xf numFmtId="0" fontId="1" fillId="0" borderId="30" xfId="0" applyFont="1" applyBorder="1" applyAlignment="1" applyProtection="1">
      <alignment horizontal="center" vertical="center" textRotation="90" wrapText="1"/>
      <protection/>
    </xf>
    <xf numFmtId="14" fontId="8" fillId="0" borderId="0" xfId="0" applyNumberFormat="1" applyFont="1" applyAlignment="1">
      <alignment horizontal="left"/>
    </xf>
    <xf numFmtId="0" fontId="2" fillId="0" borderId="53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 textRotation="90" wrapText="1"/>
      <protection/>
    </xf>
    <xf numFmtId="0" fontId="1" fillId="0" borderId="39" xfId="0" applyFont="1" applyBorder="1" applyAlignment="1" applyProtection="1">
      <alignment horizontal="center" vertical="center" textRotation="90" wrapText="1"/>
      <protection/>
    </xf>
    <xf numFmtId="0" fontId="1" fillId="0" borderId="15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justify"/>
    </xf>
    <xf numFmtId="0" fontId="1" fillId="0" borderId="5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7" fillId="0" borderId="42" xfId="0" applyFont="1" applyFill="1" applyBorder="1" applyAlignment="1" applyProtection="1">
      <alignment horizontal="left" vertical="top" wrapText="1"/>
      <protection/>
    </xf>
    <xf numFmtId="0" fontId="7" fillId="0" borderId="43" xfId="0" applyFont="1" applyFill="1" applyBorder="1" applyAlignment="1" applyProtection="1">
      <alignment horizontal="left" vertical="top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2" fillId="0" borderId="42" xfId="0" applyFont="1" applyFill="1" applyBorder="1" applyAlignment="1" applyProtection="1">
      <alignment horizontal="left"/>
      <protection/>
    </xf>
    <xf numFmtId="0" fontId="2" fillId="0" borderId="43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right" vertical="top" wrapText="1"/>
      <protection/>
    </xf>
    <xf numFmtId="0" fontId="7" fillId="0" borderId="46" xfId="0" applyFont="1" applyBorder="1" applyAlignment="1" applyProtection="1">
      <alignment horizontal="center" vertical="center" textRotation="90" wrapText="1"/>
      <protection/>
    </xf>
    <xf numFmtId="0" fontId="7" fillId="0" borderId="33" xfId="0" applyFont="1" applyBorder="1" applyAlignment="1" applyProtection="1">
      <alignment horizontal="center" vertical="center" textRotation="90" wrapText="1"/>
      <protection/>
    </xf>
    <xf numFmtId="0" fontId="7" fillId="0" borderId="47" xfId="0" applyFont="1" applyBorder="1" applyAlignment="1" applyProtection="1">
      <alignment horizontal="center" vertical="center" textRotation="90" wrapText="1"/>
      <protection/>
    </xf>
    <xf numFmtId="0" fontId="7" fillId="0" borderId="49" xfId="0" applyFont="1" applyBorder="1" applyAlignment="1" applyProtection="1">
      <alignment horizontal="center" vertical="center" textRotation="90" wrapText="1"/>
      <protection/>
    </xf>
    <xf numFmtId="0" fontId="7" fillId="0" borderId="0" xfId="0" applyFont="1" applyAlignment="1">
      <alignment horizontal="left"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52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7" fillId="0" borderId="57" xfId="0" applyFont="1" applyFill="1" applyBorder="1" applyAlignment="1" applyProtection="1">
      <alignment horizontal="right" vertical="center" textRotation="90" wrapText="1"/>
      <protection/>
    </xf>
    <xf numFmtId="0" fontId="7" fillId="0" borderId="59" xfId="0" applyFont="1" applyFill="1" applyBorder="1" applyAlignment="1" applyProtection="1">
      <alignment horizontal="right" vertical="center" textRotation="90" wrapText="1"/>
      <protection/>
    </xf>
    <xf numFmtId="0" fontId="7" fillId="0" borderId="61" xfId="0" applyFont="1" applyFill="1" applyBorder="1" applyAlignment="1" applyProtection="1">
      <alignment horizontal="right" vertical="center" textRotation="90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 vertical="justify" wrapText="1"/>
    </xf>
    <xf numFmtId="0" fontId="1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justify" wrapText="1"/>
    </xf>
    <xf numFmtId="0" fontId="1" fillId="0" borderId="24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indexed="58"/>
      </font>
      <fill>
        <patternFill>
          <bgColor indexed="45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58"/>
      </font>
      <fill>
        <patternFill>
          <bgColor indexed="45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58"/>
      </font>
      <fill>
        <patternFill>
          <bgColor indexed="45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58"/>
      </font>
      <fill>
        <patternFill>
          <bgColor indexed="45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0000FF"/>
      </font>
      <fill>
        <patternFill>
          <bgColor rgb="FFCCFFCC"/>
        </patternFill>
      </fill>
      <border/>
    </dxf>
    <dxf>
      <font>
        <b/>
        <i val="0"/>
        <color rgb="FF003300"/>
      </font>
      <fill>
        <patternFill>
          <bgColor rgb="FFFF99CC"/>
        </patternFill>
      </fill>
      <border/>
    </dxf>
    <dxf>
      <font>
        <color rgb="FFC0C0C0"/>
      </font>
      <border/>
    </dxf>
    <dxf>
      <font>
        <color auto="1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GA238"/>
  <sheetViews>
    <sheetView tabSelected="1" zoomScale="75" zoomScaleNormal="75" zoomScalePageLayoutView="0" workbookViewId="0" topLeftCell="A1">
      <selection activeCell="J72" sqref="J72"/>
    </sheetView>
  </sheetViews>
  <sheetFormatPr defaultColWidth="9.00390625" defaultRowHeight="12.75"/>
  <cols>
    <col min="1" max="1" width="4.00390625" style="0" customWidth="1"/>
    <col min="2" max="2" width="5.625" style="1" customWidth="1"/>
    <col min="3" max="3" width="40.875" style="0" customWidth="1"/>
    <col min="4" max="4" width="16.75390625" style="0" customWidth="1"/>
    <col min="5" max="5" width="19.75390625" style="0" customWidth="1"/>
    <col min="6" max="6" width="12.75390625" style="0" customWidth="1"/>
    <col min="7" max="7" width="14.875" style="0" customWidth="1"/>
    <col min="8" max="8" width="11.375" style="34" customWidth="1"/>
    <col min="9" max="10" width="10.75390625" style="34" customWidth="1"/>
    <col min="11" max="11" width="13.375" style="34" customWidth="1"/>
    <col min="12" max="12" width="10.75390625" style="34" customWidth="1"/>
    <col min="13" max="45" width="7.00390625" style="34" customWidth="1"/>
    <col min="46" max="175" width="4.625" style="34" customWidth="1"/>
    <col min="176" max="176" width="5.625" style="0" customWidth="1"/>
    <col min="177" max="177" width="10.625" style="0" hidden="1" customWidth="1"/>
    <col min="178" max="178" width="5.125" style="0" hidden="1" customWidth="1"/>
    <col min="179" max="180" width="5.625" style="0" hidden="1" customWidth="1"/>
    <col min="181" max="181" width="23.75390625" style="0" hidden="1" customWidth="1"/>
    <col min="182" max="182" width="11.375" style="0" hidden="1" customWidth="1"/>
    <col min="183" max="192" width="5.625" style="0" hidden="1" customWidth="1"/>
  </cols>
  <sheetData>
    <row r="1" ht="22.5">
      <c r="C1" s="33" t="s">
        <v>26</v>
      </c>
    </row>
    <row r="2" spans="2:175" ht="60.75" customHeight="1">
      <c r="B2" s="177" t="s">
        <v>136</v>
      </c>
      <c r="C2" s="178"/>
      <c r="D2" s="178"/>
      <c r="E2" s="178"/>
      <c r="F2" s="178"/>
      <c r="G2" s="178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</row>
    <row r="3" spans="2:175" ht="32.25" customHeight="1" thickBot="1">
      <c r="B3" s="179" t="s">
        <v>11</v>
      </c>
      <c r="C3" s="180"/>
      <c r="D3" s="68"/>
      <c r="E3" s="69"/>
      <c r="F3" s="69"/>
      <c r="G3" s="78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</row>
    <row r="4" spans="2:178" ht="30" customHeight="1" thickBot="1">
      <c r="B4" s="181" t="s">
        <v>12</v>
      </c>
      <c r="C4" s="182"/>
      <c r="D4" s="164"/>
      <c r="E4" s="164"/>
      <c r="F4" s="164"/>
      <c r="G4" s="165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"/>
      <c r="FU4" s="9"/>
      <c r="FV4" s="9"/>
    </row>
    <row r="5" spans="2:178" ht="30" customHeight="1" thickBot="1">
      <c r="B5" s="181" t="s">
        <v>13</v>
      </c>
      <c r="C5" s="182"/>
      <c r="D5" s="164"/>
      <c r="E5" s="164"/>
      <c r="F5" s="164"/>
      <c r="G5" s="165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"/>
      <c r="FU5" s="9"/>
      <c r="FV5" s="9"/>
    </row>
    <row r="6" spans="2:178" ht="32.25" thickBot="1">
      <c r="B6" s="181" t="s">
        <v>0</v>
      </c>
      <c r="C6" s="182"/>
      <c r="D6" s="163"/>
      <c r="E6" s="71" t="s">
        <v>43</v>
      </c>
      <c r="F6" s="171"/>
      <c r="G6" s="172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"/>
      <c r="FU6" s="9"/>
      <c r="FV6" s="9"/>
    </row>
    <row r="7" spans="2:178" ht="35.25" customHeight="1" thickBot="1">
      <c r="B7" s="181" t="s">
        <v>27</v>
      </c>
      <c r="C7" s="182"/>
      <c r="D7" s="91"/>
      <c r="E7" s="71" t="s">
        <v>42</v>
      </c>
      <c r="F7" s="93"/>
      <c r="G7" s="79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"/>
      <c r="FU7" s="9"/>
      <c r="FV7" s="9"/>
    </row>
    <row r="8" spans="2:183" ht="32.25" thickBot="1">
      <c r="B8" s="181" t="s">
        <v>28</v>
      </c>
      <c r="C8" s="182"/>
      <c r="D8" s="162"/>
      <c r="E8" s="71" t="s">
        <v>41</v>
      </c>
      <c r="F8" s="183"/>
      <c r="G8" s="184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"/>
      <c r="FU8" s="9"/>
      <c r="FV8" s="9"/>
      <c r="FY8" s="67" t="s">
        <v>49</v>
      </c>
      <c r="FZ8" s="67"/>
      <c r="GA8" s="67">
        <v>3</v>
      </c>
    </row>
    <row r="9" spans="2:183" ht="27.75" customHeight="1" thickBot="1">
      <c r="B9" s="181" t="s">
        <v>14</v>
      </c>
      <c r="C9" s="182"/>
      <c r="D9" s="164"/>
      <c r="E9" s="164"/>
      <c r="F9" s="164"/>
      <c r="G9" s="165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"/>
      <c r="FU9" s="9"/>
      <c r="FV9" s="9"/>
      <c r="FY9" s="67" t="s">
        <v>53</v>
      </c>
      <c r="FZ9" s="67"/>
      <c r="GA9" s="67"/>
    </row>
    <row r="10" spans="2:183" ht="28.5" customHeight="1" thickBot="1">
      <c r="B10" s="185" t="s">
        <v>29</v>
      </c>
      <c r="C10" s="186"/>
      <c r="D10" s="36"/>
      <c r="E10" s="70" t="s">
        <v>30</v>
      </c>
      <c r="F10" s="36"/>
      <c r="G10" s="79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"/>
      <c r="FU10" s="9"/>
      <c r="FV10" s="9"/>
      <c r="FY10" s="67"/>
      <c r="FZ10" s="67"/>
      <c r="GA10" s="67"/>
    </row>
    <row r="11" spans="2:178" ht="28.5" customHeight="1" thickBot="1">
      <c r="B11" s="181" t="s">
        <v>31</v>
      </c>
      <c r="C11" s="182"/>
      <c r="D11" s="166"/>
      <c r="E11" s="167"/>
      <c r="F11" s="166"/>
      <c r="G11" s="168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"/>
      <c r="FU11" s="9"/>
      <c r="FV11" s="9"/>
    </row>
    <row r="12" spans="2:183" ht="15">
      <c r="B12" s="190"/>
      <c r="C12" s="190"/>
      <c r="FY12" s="67" t="s">
        <v>54</v>
      </c>
      <c r="FZ12" s="67"/>
      <c r="GA12" s="67"/>
    </row>
    <row r="13" spans="178:183" ht="13.5" thickBot="1">
      <c r="FV13" s="34"/>
      <c r="FY13" s="67" t="s">
        <v>48</v>
      </c>
      <c r="FZ13" s="67"/>
      <c r="GA13" s="67">
        <v>5</v>
      </c>
    </row>
    <row r="14" spans="2:183" ht="27.75" customHeight="1" thickBot="1">
      <c r="B14" s="198" t="s">
        <v>7</v>
      </c>
      <c r="C14" s="192" t="s">
        <v>8</v>
      </c>
      <c r="D14" s="193"/>
      <c r="E14" s="187" t="s">
        <v>118</v>
      </c>
      <c r="F14" s="196" t="s">
        <v>32</v>
      </c>
      <c r="G14" s="1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Y14" s="67" t="s">
        <v>55</v>
      </c>
      <c r="FZ14" s="67"/>
      <c r="GA14" s="67"/>
    </row>
    <row r="15" spans="2:183" ht="42" customHeight="1" thickBot="1">
      <c r="B15" s="199"/>
      <c r="C15" s="194"/>
      <c r="D15" s="195"/>
      <c r="E15" s="188"/>
      <c r="F15" s="7" t="s">
        <v>9</v>
      </c>
      <c r="G15" s="8" t="s">
        <v>10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Y15" s="67" t="s">
        <v>56</v>
      </c>
      <c r="FZ15" s="67"/>
      <c r="GA15" s="67"/>
    </row>
    <row r="16" spans="2:183" ht="16.5" thickBot="1">
      <c r="B16" s="170">
        <v>1</v>
      </c>
      <c r="C16" s="175"/>
      <c r="D16" s="176"/>
      <c r="E16" s="31"/>
      <c r="F16" s="31"/>
      <c r="G16" s="31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Y16" s="67"/>
      <c r="FZ16" s="67"/>
      <c r="GA16" s="67"/>
    </row>
    <row r="17" spans="2:183" ht="16.5" thickBot="1">
      <c r="B17" s="2">
        <v>2</v>
      </c>
      <c r="C17" s="175"/>
      <c r="D17" s="176"/>
      <c r="E17" s="31"/>
      <c r="F17" s="31"/>
      <c r="G17" s="31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Y17" s="67"/>
      <c r="FZ17" s="67"/>
      <c r="GA17" s="67"/>
    </row>
    <row r="18" spans="2:175" ht="16.5" thickBot="1">
      <c r="B18" s="2">
        <v>3</v>
      </c>
      <c r="C18" s="175"/>
      <c r="D18" s="176"/>
      <c r="E18" s="32"/>
      <c r="F18" s="32"/>
      <c r="G18" s="32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</row>
    <row r="19" spans="2:182" ht="16.5" thickBot="1">
      <c r="B19" s="2">
        <v>4</v>
      </c>
      <c r="C19" s="175"/>
      <c r="D19" s="176"/>
      <c r="E19" s="32"/>
      <c r="F19" s="32"/>
      <c r="G19" s="32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X19" s="92">
        <v>1</v>
      </c>
      <c r="FY19" s="92" t="s">
        <v>46</v>
      </c>
      <c r="FZ19">
        <v>13</v>
      </c>
    </row>
    <row r="20" spans="2:181" ht="16.5" thickBot="1">
      <c r="B20" s="2">
        <v>5</v>
      </c>
      <c r="C20" s="175"/>
      <c r="D20" s="176"/>
      <c r="E20" s="32"/>
      <c r="F20" s="32"/>
      <c r="G20" s="32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X20" s="92">
        <v>2</v>
      </c>
      <c r="FY20" s="92" t="s">
        <v>93</v>
      </c>
    </row>
    <row r="21" spans="2:181" ht="16.5" thickBot="1">
      <c r="B21" s="2">
        <v>6</v>
      </c>
      <c r="C21" s="175"/>
      <c r="D21" s="176"/>
      <c r="E21" s="32"/>
      <c r="F21" s="32"/>
      <c r="G21" s="32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X21" s="92">
        <v>3</v>
      </c>
      <c r="FY21" s="92" t="s">
        <v>94</v>
      </c>
    </row>
    <row r="22" spans="2:181" ht="16.5" thickBot="1">
      <c r="B22" s="2">
        <v>7</v>
      </c>
      <c r="C22" s="175"/>
      <c r="D22" s="176"/>
      <c r="E22" s="32"/>
      <c r="F22" s="32"/>
      <c r="G22" s="32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X22" s="92">
        <v>4</v>
      </c>
      <c r="FY22" s="92" t="s">
        <v>95</v>
      </c>
    </row>
    <row r="23" spans="2:181" ht="16.5" thickBot="1">
      <c r="B23" s="2">
        <v>8</v>
      </c>
      <c r="C23" s="175"/>
      <c r="D23" s="176"/>
      <c r="E23" s="32"/>
      <c r="F23" s="32"/>
      <c r="G23" s="32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X23" s="92">
        <v>5</v>
      </c>
      <c r="FY23" s="92" t="s">
        <v>96</v>
      </c>
    </row>
    <row r="24" spans="2:181" ht="16.5" thickBot="1">
      <c r="B24" s="2">
        <v>9</v>
      </c>
      <c r="C24" s="175"/>
      <c r="D24" s="176"/>
      <c r="E24" s="32"/>
      <c r="F24" s="32"/>
      <c r="G24" s="32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X24" s="92">
        <v>6</v>
      </c>
      <c r="FY24" s="92" t="s">
        <v>97</v>
      </c>
    </row>
    <row r="25" spans="2:181" ht="16.5" thickBot="1">
      <c r="B25" s="2">
        <v>10</v>
      </c>
      <c r="C25" s="175"/>
      <c r="D25" s="176"/>
      <c r="E25" s="32"/>
      <c r="F25" s="32"/>
      <c r="G25" s="32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X25" s="92">
        <v>7</v>
      </c>
      <c r="FY25" s="92" t="s">
        <v>98</v>
      </c>
    </row>
    <row r="26" spans="2:181" ht="16.5" thickBot="1">
      <c r="B26" s="2">
        <v>11</v>
      </c>
      <c r="C26" s="175"/>
      <c r="D26" s="176"/>
      <c r="E26" s="32"/>
      <c r="F26" s="32"/>
      <c r="G26" s="32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X26" s="92">
        <v>8</v>
      </c>
      <c r="FY26" s="92" t="s">
        <v>99</v>
      </c>
    </row>
    <row r="27" spans="2:181" ht="16.5" thickBot="1">
      <c r="B27" s="2">
        <v>12</v>
      </c>
      <c r="C27" s="175"/>
      <c r="D27" s="176"/>
      <c r="E27" s="32"/>
      <c r="F27" s="32"/>
      <c r="G27" s="32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X27" s="92">
        <v>9</v>
      </c>
      <c r="FY27" s="92" t="s">
        <v>100</v>
      </c>
    </row>
    <row r="28" spans="2:181" ht="16.5" thickBot="1">
      <c r="B28" s="2">
        <v>13</v>
      </c>
      <c r="C28" s="175"/>
      <c r="D28" s="176"/>
      <c r="E28" s="32"/>
      <c r="F28" s="32"/>
      <c r="G28" s="32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X28" s="92">
        <v>10</v>
      </c>
      <c r="FY28" s="92" t="s">
        <v>101</v>
      </c>
    </row>
    <row r="29" spans="2:181" ht="16.5" thickBot="1">
      <c r="B29" s="2">
        <v>14</v>
      </c>
      <c r="C29" s="175"/>
      <c r="D29" s="176"/>
      <c r="E29" s="32"/>
      <c r="F29" s="32"/>
      <c r="G29" s="32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X29" s="92">
        <v>11</v>
      </c>
      <c r="FY29" s="92" t="s">
        <v>102</v>
      </c>
    </row>
    <row r="30" spans="2:181" ht="16.5" thickBot="1">
      <c r="B30" s="2">
        <v>15</v>
      </c>
      <c r="C30" s="175"/>
      <c r="D30" s="176"/>
      <c r="E30" s="32"/>
      <c r="F30" s="32"/>
      <c r="G30" s="32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X30" s="92">
        <v>12</v>
      </c>
      <c r="FY30" s="92" t="s">
        <v>103</v>
      </c>
    </row>
    <row r="31" spans="2:175" ht="16.5" thickBot="1">
      <c r="B31" s="2">
        <v>16</v>
      </c>
      <c r="C31" s="175"/>
      <c r="D31" s="176"/>
      <c r="E31" s="32"/>
      <c r="F31" s="32"/>
      <c r="G31" s="32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</row>
    <row r="32" spans="2:181" ht="16.5" thickBot="1">
      <c r="B32" s="2">
        <v>17</v>
      </c>
      <c r="C32" s="175"/>
      <c r="D32" s="176"/>
      <c r="E32" s="32"/>
      <c r="F32" s="32"/>
      <c r="G32" s="32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Y32" s="67">
        <f>IF(FZ19=1,FY19,IF(FZ19=2,FY20,IF(FZ19=3,FY21,IF(FZ19=4,FY22,IF(FZ19=5,FY23,IF(FZ19=6,FY24,IF(FZ19=7,FY25,IF(FZ19=8,FY26,FY33))))))))</f>
      </c>
    </row>
    <row r="33" spans="2:181" ht="16.5" thickBot="1">
      <c r="B33" s="2">
        <v>18</v>
      </c>
      <c r="C33" s="175"/>
      <c r="D33" s="176"/>
      <c r="E33" s="32"/>
      <c r="F33" s="32"/>
      <c r="G33" s="32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Y33" s="67">
        <f>IF(FZ19=9,FY27,IF(FZ19=10,FY28,IF(FZ19=11,FY29,IF(FZ19=12,FY30,""))))</f>
      </c>
    </row>
    <row r="34" spans="2:175" ht="16.5" thickBot="1">
      <c r="B34" s="2">
        <v>19</v>
      </c>
      <c r="C34" s="175"/>
      <c r="D34" s="176"/>
      <c r="E34" s="32"/>
      <c r="F34" s="32"/>
      <c r="G34" s="32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</row>
    <row r="35" spans="2:175" ht="16.5" thickBot="1">
      <c r="B35" s="2">
        <v>20</v>
      </c>
      <c r="C35" s="175"/>
      <c r="D35" s="176"/>
      <c r="E35" s="32"/>
      <c r="F35" s="32"/>
      <c r="G35" s="32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</row>
    <row r="36" spans="2:175" ht="16.5" thickBot="1">
      <c r="B36" s="2">
        <v>21</v>
      </c>
      <c r="C36" s="175"/>
      <c r="D36" s="176"/>
      <c r="E36" s="32"/>
      <c r="F36" s="32"/>
      <c r="G36" s="32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</row>
    <row r="37" spans="2:182" ht="16.5" thickBot="1">
      <c r="B37" s="2">
        <v>22</v>
      </c>
      <c r="C37" s="175"/>
      <c r="D37" s="176"/>
      <c r="E37" s="32"/>
      <c r="F37" s="32"/>
      <c r="G37" s="32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Y37" t="s">
        <v>47</v>
      </c>
      <c r="FZ37">
        <v>1</v>
      </c>
    </row>
    <row r="38" spans="2:181" ht="16.5" thickBot="1">
      <c r="B38" s="2">
        <v>23</v>
      </c>
      <c r="C38" s="175"/>
      <c r="D38" s="176"/>
      <c r="E38" s="32"/>
      <c r="F38" s="32"/>
      <c r="G38" s="32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Y38" t="s">
        <v>104</v>
      </c>
    </row>
    <row r="39" spans="2:181" ht="16.5" thickBot="1">
      <c r="B39" s="2">
        <v>24</v>
      </c>
      <c r="C39" s="175"/>
      <c r="D39" s="176"/>
      <c r="E39" s="32"/>
      <c r="F39" s="32"/>
      <c r="G39" s="32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Y39" t="s">
        <v>105</v>
      </c>
    </row>
    <row r="40" spans="2:175" ht="16.5" thickBot="1">
      <c r="B40" s="2">
        <v>25</v>
      </c>
      <c r="C40" s="175"/>
      <c r="D40" s="176"/>
      <c r="E40" s="32"/>
      <c r="F40" s="32"/>
      <c r="G40" s="32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</row>
    <row r="41" spans="2:181" ht="16.5" thickBot="1">
      <c r="B41" s="2">
        <v>26</v>
      </c>
      <c r="C41" s="175"/>
      <c r="D41" s="176"/>
      <c r="E41" s="32"/>
      <c r="F41" s="32"/>
      <c r="G41" s="32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Y41" s="67" t="str">
        <f>IF(FZ37=1,FY37,IF(FZ37=2,FY38,IF(FZ37=3,FY39,"")))</f>
        <v>Математика</v>
      </c>
    </row>
    <row r="42" spans="2:175" ht="16.5" thickBot="1">
      <c r="B42" s="2">
        <v>27</v>
      </c>
      <c r="C42" s="175"/>
      <c r="D42" s="176"/>
      <c r="E42" s="32"/>
      <c r="F42" s="32"/>
      <c r="G42" s="32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</row>
    <row r="43" spans="2:175" ht="16.5" thickBot="1">
      <c r="B43" s="2">
        <v>28</v>
      </c>
      <c r="C43" s="175"/>
      <c r="D43" s="176"/>
      <c r="E43" s="32"/>
      <c r="F43" s="32"/>
      <c r="G43" s="32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</row>
    <row r="44" spans="2:175" ht="16.5" thickBot="1">
      <c r="B44" s="2">
        <v>29</v>
      </c>
      <c r="C44" s="175"/>
      <c r="D44" s="176"/>
      <c r="E44" s="32"/>
      <c r="F44" s="32"/>
      <c r="G44" s="32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</row>
    <row r="45" spans="2:175" ht="16.5" thickBot="1">
      <c r="B45" s="2">
        <v>30</v>
      </c>
      <c r="C45" s="175"/>
      <c r="D45" s="176"/>
      <c r="E45" s="32"/>
      <c r="F45" s="32"/>
      <c r="G45" s="32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</row>
    <row r="46" spans="2:175" ht="16.5" thickBot="1">
      <c r="B46" s="2">
        <v>31</v>
      </c>
      <c r="C46" s="175"/>
      <c r="D46" s="176"/>
      <c r="E46" s="32"/>
      <c r="F46" s="32"/>
      <c r="G46" s="32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</row>
    <row r="47" spans="2:175" ht="16.5" thickBot="1">
      <c r="B47" s="2">
        <v>32</v>
      </c>
      <c r="C47" s="175"/>
      <c r="D47" s="176"/>
      <c r="E47" s="32"/>
      <c r="F47" s="32"/>
      <c r="G47" s="32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</row>
    <row r="48" spans="2:175" ht="16.5" thickBot="1">
      <c r="B48" s="2">
        <v>33</v>
      </c>
      <c r="C48" s="175"/>
      <c r="D48" s="176"/>
      <c r="E48" s="32"/>
      <c r="F48" s="32"/>
      <c r="G48" s="32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</row>
    <row r="49" spans="2:175" ht="16.5" thickBot="1">
      <c r="B49" s="2">
        <v>34</v>
      </c>
      <c r="C49" s="175"/>
      <c r="D49" s="176"/>
      <c r="E49" s="32"/>
      <c r="F49" s="32"/>
      <c r="G49" s="32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</row>
    <row r="50" spans="2:175" ht="16.5" thickBot="1">
      <c r="B50" s="2">
        <v>35</v>
      </c>
      <c r="C50" s="175"/>
      <c r="D50" s="176"/>
      <c r="E50" s="32"/>
      <c r="F50" s="32"/>
      <c r="G50" s="32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</row>
    <row r="51" spans="2:175" ht="16.5" thickBot="1">
      <c r="B51" s="2">
        <v>36</v>
      </c>
      <c r="C51" s="175"/>
      <c r="D51" s="176"/>
      <c r="E51" s="32"/>
      <c r="F51" s="32"/>
      <c r="G51" s="32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</row>
    <row r="52" ht="16.5" customHeight="1"/>
    <row r="53" spans="3:4" ht="16.5" customHeight="1">
      <c r="C53" s="191"/>
      <c r="D53" s="191"/>
    </row>
    <row r="54" spans="3:182" ht="33.75" customHeight="1">
      <c r="C54" s="159"/>
      <c r="D54" s="160"/>
      <c r="FY54" t="s">
        <v>60</v>
      </c>
      <c r="FZ54">
        <v>3</v>
      </c>
    </row>
    <row r="55" spans="3:181" ht="33.75" customHeight="1">
      <c r="C55" s="159"/>
      <c r="D55" s="160"/>
      <c r="FY55" t="s">
        <v>51</v>
      </c>
    </row>
    <row r="56" ht="16.5" customHeight="1"/>
    <row r="57" ht="16.5" customHeight="1"/>
    <row r="58" spans="3:12" ht="16.5" customHeight="1">
      <c r="C58" s="121"/>
      <c r="D58" s="144">
        <v>1</v>
      </c>
      <c r="E58" s="144">
        <v>2</v>
      </c>
      <c r="F58" s="144">
        <v>3</v>
      </c>
      <c r="G58" s="144">
        <v>4</v>
      </c>
      <c r="H58" s="144">
        <v>5</v>
      </c>
      <c r="I58" s="144">
        <v>6</v>
      </c>
      <c r="J58" s="144">
        <v>7</v>
      </c>
      <c r="K58" s="144">
        <v>8</v>
      </c>
      <c r="L58" s="101"/>
    </row>
    <row r="59" spans="3:12" ht="16.5" customHeight="1">
      <c r="C59" s="145" t="s">
        <v>124</v>
      </c>
      <c r="D59" s="126"/>
      <c r="E59" s="126"/>
      <c r="F59" s="126"/>
      <c r="G59" s="126"/>
      <c r="H59" s="126"/>
      <c r="I59" s="126"/>
      <c r="J59" s="126"/>
      <c r="K59" s="126"/>
      <c r="L59" s="101"/>
    </row>
    <row r="60" spans="3:12" ht="32.25" customHeight="1">
      <c r="C60" s="161" t="s">
        <v>135</v>
      </c>
      <c r="D60" s="126"/>
      <c r="E60" s="126"/>
      <c r="F60" s="126"/>
      <c r="G60" s="126"/>
      <c r="H60" s="126"/>
      <c r="I60" s="126"/>
      <c r="J60" s="126"/>
      <c r="K60" s="126"/>
      <c r="L60" s="101"/>
    </row>
    <row r="61" spans="3:12" ht="16.5" customHeight="1">
      <c r="C61" s="145" t="s">
        <v>126</v>
      </c>
      <c r="D61" s="126"/>
      <c r="E61" s="126"/>
      <c r="F61" s="126"/>
      <c r="G61" s="126"/>
      <c r="H61" s="126"/>
      <c r="I61" s="126"/>
      <c r="J61" s="126"/>
      <c r="K61" s="126"/>
      <c r="L61" s="101"/>
    </row>
    <row r="62" spans="3:12" ht="16.5" customHeight="1" hidden="1">
      <c r="C62" s="92">
        <f>'Протокол № 1'!I55</f>
        <v>0</v>
      </c>
      <c r="D62" s="92">
        <f aca="true" t="shared" si="0" ref="D62:K62">SUM(D59:D61)</f>
        <v>0</v>
      </c>
      <c r="E62" s="92">
        <f t="shared" si="0"/>
        <v>0</v>
      </c>
      <c r="F62" s="92">
        <f t="shared" si="0"/>
        <v>0</v>
      </c>
      <c r="G62" s="92">
        <f t="shared" si="0"/>
        <v>0</v>
      </c>
      <c r="H62" s="92">
        <f t="shared" si="0"/>
        <v>0</v>
      </c>
      <c r="I62" s="92">
        <f t="shared" si="0"/>
        <v>0</v>
      </c>
      <c r="J62" s="92">
        <f t="shared" si="0"/>
        <v>0</v>
      </c>
      <c r="K62" s="92">
        <f t="shared" si="0"/>
        <v>0</v>
      </c>
      <c r="L62" s="101"/>
    </row>
    <row r="63" spans="3:11" ht="16.5" customHeight="1">
      <c r="C63" s="121"/>
      <c r="D63" s="144" t="str">
        <f aca="true" t="shared" si="1" ref="D63:K63">IF(D62=$C$62,"Правильно","Помилка")</f>
        <v>Правильно</v>
      </c>
      <c r="E63" s="144" t="str">
        <f t="shared" si="1"/>
        <v>Правильно</v>
      </c>
      <c r="F63" s="144" t="str">
        <f t="shared" si="1"/>
        <v>Правильно</v>
      </c>
      <c r="G63" s="144" t="str">
        <f t="shared" si="1"/>
        <v>Правильно</v>
      </c>
      <c r="H63" s="144" t="str">
        <f t="shared" si="1"/>
        <v>Правильно</v>
      </c>
      <c r="I63" s="144" t="str">
        <f t="shared" si="1"/>
        <v>Правильно</v>
      </c>
      <c r="J63" s="144" t="str">
        <f t="shared" si="1"/>
        <v>Правильно</v>
      </c>
      <c r="K63" s="144" t="str">
        <f t="shared" si="1"/>
        <v>Правильно</v>
      </c>
    </row>
    <row r="64" ht="16.5" customHeight="1"/>
    <row r="65" ht="16.5" customHeight="1"/>
    <row r="66" spans="2:175" s="4" customFormat="1" ht="24.75" customHeight="1">
      <c r="B66" s="189" t="s">
        <v>33</v>
      </c>
      <c r="C66" s="189"/>
      <c r="D66" s="201"/>
      <c r="E66" s="202"/>
      <c r="F66" s="202"/>
      <c r="G66" s="202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</row>
    <row r="67" spans="2:175" s="4" customFormat="1" ht="16.5" customHeight="1">
      <c r="B67" s="38"/>
      <c r="C67" s="38"/>
      <c r="D67" s="38"/>
      <c r="E67" s="38"/>
      <c r="F67" s="38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</row>
    <row r="68" spans="2:183" s="4" customFormat="1" ht="16.5" customHeight="1" thickBot="1">
      <c r="B68" s="189" t="s">
        <v>34</v>
      </c>
      <c r="C68" s="189"/>
      <c r="D68" s="203"/>
      <c r="E68" s="203"/>
      <c r="F68" s="203"/>
      <c r="G68" s="203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X68" s="4">
        <v>1</v>
      </c>
      <c r="FY68" s="88" t="s">
        <v>63</v>
      </c>
      <c r="GA68" s="4">
        <v>32</v>
      </c>
    </row>
    <row r="69" spans="2:181" s="4" customFormat="1" ht="16.5" customHeight="1" thickBot="1">
      <c r="B69" s="38"/>
      <c r="C69" s="38"/>
      <c r="D69" s="200" t="s">
        <v>35</v>
      </c>
      <c r="E69" s="200"/>
      <c r="F69" s="200"/>
      <c r="G69" s="200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X69" s="4">
        <v>2</v>
      </c>
      <c r="FY69" s="88" t="s">
        <v>64</v>
      </c>
    </row>
    <row r="70" spans="2:181" s="4" customFormat="1" ht="16.5" customHeight="1" thickBot="1">
      <c r="B70" s="37"/>
      <c r="C70" s="37"/>
      <c r="D70" s="37"/>
      <c r="E70" s="37"/>
      <c r="F70" s="37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X70" s="4">
        <v>3</v>
      </c>
      <c r="FY70" s="86" t="s">
        <v>65</v>
      </c>
    </row>
    <row r="71" spans="2:181" s="4" customFormat="1" ht="16.5" customHeight="1" thickBot="1">
      <c r="B71" s="189" t="s">
        <v>36</v>
      </c>
      <c r="C71" s="189"/>
      <c r="D71" s="203"/>
      <c r="E71" s="203"/>
      <c r="F71" s="203"/>
      <c r="G71" s="203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X71" s="4">
        <v>4</v>
      </c>
      <c r="FY71" s="86" t="s">
        <v>66</v>
      </c>
    </row>
    <row r="72" spans="2:181" s="4" customFormat="1" ht="16.5" customHeight="1" thickBot="1">
      <c r="B72" s="39"/>
      <c r="D72" s="200" t="s">
        <v>52</v>
      </c>
      <c r="E72" s="200"/>
      <c r="F72" s="200"/>
      <c r="G72" s="200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X72" s="4">
        <v>5</v>
      </c>
      <c r="FY72" s="86" t="s">
        <v>67</v>
      </c>
    </row>
    <row r="73" spans="180:181" ht="16.5" thickBot="1">
      <c r="FX73" s="4">
        <v>6</v>
      </c>
      <c r="FY73" s="88" t="s">
        <v>68</v>
      </c>
    </row>
    <row r="74" spans="180:181" ht="16.5" thickBot="1">
      <c r="FX74" s="4">
        <v>7</v>
      </c>
      <c r="FY74" s="88" t="s">
        <v>69</v>
      </c>
    </row>
    <row r="75" spans="180:181" ht="16.5" thickBot="1">
      <c r="FX75" s="4">
        <v>8</v>
      </c>
      <c r="FY75" s="88" t="s">
        <v>70</v>
      </c>
    </row>
    <row r="76" spans="180:181" ht="16.5" thickBot="1">
      <c r="FX76" s="4">
        <v>9</v>
      </c>
      <c r="FY76" s="88" t="s">
        <v>71</v>
      </c>
    </row>
    <row r="77" spans="180:181" ht="16.5" thickBot="1">
      <c r="FX77" s="4">
        <v>10</v>
      </c>
      <c r="FY77" s="86" t="s">
        <v>72</v>
      </c>
    </row>
    <row r="78" spans="180:181" ht="16.5" thickBot="1">
      <c r="FX78" s="4">
        <v>11</v>
      </c>
      <c r="FY78" s="86" t="s">
        <v>73</v>
      </c>
    </row>
    <row r="79" spans="180:181" ht="16.5" thickBot="1">
      <c r="FX79" s="4">
        <v>12</v>
      </c>
      <c r="FY79" s="88" t="s">
        <v>74</v>
      </c>
    </row>
    <row r="80" spans="180:181" ht="16.5" thickBot="1">
      <c r="FX80" s="4">
        <v>13</v>
      </c>
      <c r="FY80" s="88" t="s">
        <v>75</v>
      </c>
    </row>
    <row r="81" spans="180:181" ht="16.5" thickBot="1">
      <c r="FX81" s="4">
        <v>14</v>
      </c>
      <c r="FY81" s="86" t="s">
        <v>76</v>
      </c>
    </row>
    <row r="82" spans="180:181" ht="16.5" thickBot="1">
      <c r="FX82" s="4">
        <v>15</v>
      </c>
      <c r="FY82" s="86" t="s">
        <v>77</v>
      </c>
    </row>
    <row r="83" spans="180:181" ht="16.5" thickBot="1">
      <c r="FX83" s="4">
        <v>16</v>
      </c>
      <c r="FY83" s="86" t="s">
        <v>78</v>
      </c>
    </row>
    <row r="84" spans="180:181" ht="16.5" thickBot="1">
      <c r="FX84" s="4">
        <v>17</v>
      </c>
      <c r="FY84" s="86" t="s">
        <v>79</v>
      </c>
    </row>
    <row r="85" spans="180:181" ht="16.5" thickBot="1">
      <c r="FX85" s="4">
        <v>18</v>
      </c>
      <c r="FY85" s="86" t="s">
        <v>80</v>
      </c>
    </row>
    <row r="86" spans="180:181" ht="16.5" thickBot="1">
      <c r="FX86" s="4">
        <v>19</v>
      </c>
      <c r="FY86" s="88" t="s">
        <v>81</v>
      </c>
    </row>
    <row r="87" spans="180:181" ht="16.5" thickBot="1">
      <c r="FX87" s="4">
        <v>20</v>
      </c>
      <c r="FY87" s="86" t="s">
        <v>82</v>
      </c>
    </row>
    <row r="88" spans="180:181" ht="16.5" thickBot="1">
      <c r="FX88" s="4">
        <v>21</v>
      </c>
      <c r="FY88" s="86" t="s">
        <v>83</v>
      </c>
    </row>
    <row r="89" spans="180:181" ht="16.5" thickBot="1">
      <c r="FX89" s="4">
        <v>22</v>
      </c>
      <c r="FY89" s="88" t="s">
        <v>84</v>
      </c>
    </row>
    <row r="90" spans="180:181" ht="16.5" thickBot="1">
      <c r="FX90" s="4">
        <v>23</v>
      </c>
      <c r="FY90" s="88" t="s">
        <v>85</v>
      </c>
    </row>
    <row r="91" spans="180:181" ht="16.5" thickBot="1">
      <c r="FX91" s="4">
        <v>24</v>
      </c>
      <c r="FY91" s="88" t="s">
        <v>45</v>
      </c>
    </row>
    <row r="92" spans="180:181" ht="16.5" thickBot="1">
      <c r="FX92" s="4">
        <v>25</v>
      </c>
      <c r="FY92" s="86" t="s">
        <v>86</v>
      </c>
    </row>
    <row r="93" spans="180:181" ht="16.5" thickBot="1">
      <c r="FX93" s="4">
        <v>26</v>
      </c>
      <c r="FY93" s="88" t="s">
        <v>87</v>
      </c>
    </row>
    <row r="94" spans="180:181" ht="16.5" thickBot="1">
      <c r="FX94" s="4">
        <v>27</v>
      </c>
      <c r="FY94" s="86" t="s">
        <v>88</v>
      </c>
    </row>
    <row r="95" spans="180:181" ht="16.5" thickBot="1">
      <c r="FX95" s="4">
        <v>28</v>
      </c>
      <c r="FY95" s="86" t="s">
        <v>89</v>
      </c>
    </row>
    <row r="96" spans="180:181" ht="16.5" thickBot="1">
      <c r="FX96" s="4">
        <v>29</v>
      </c>
      <c r="FY96" s="86" t="s">
        <v>90</v>
      </c>
    </row>
    <row r="97" spans="180:181" ht="16.5" thickBot="1">
      <c r="FX97" s="4">
        <v>30</v>
      </c>
      <c r="FY97" s="88" t="s">
        <v>91</v>
      </c>
    </row>
    <row r="98" spans="180:181" ht="16.5" thickBot="1">
      <c r="FX98" s="4">
        <v>31</v>
      </c>
      <c r="FY98" s="86" t="s">
        <v>92</v>
      </c>
    </row>
    <row r="101" ht="12.75">
      <c r="FY101" s="87">
        <f>IF(GA68=1,"Алчевськ",IF(GA68=2,"Антрацит",IF(GA68=3,"Антрацитівський",IF(GA68=4,"Біловодський",IF(GA68=5,"Білокуракинський",IF(GA68=6,"Брянка",IF(GA68=7,"Кіровськ",IF(GA68=8,"Красний Луч",FY102))))))))</f>
      </c>
    </row>
    <row r="102" ht="12.75">
      <c r="FY102" s="87">
        <f>IF(GA68=9,"Краснодон",IF(GA68=10,"Краснодонський",IF(GA68=11,"Кремінський",IF(GA68=12,"Лисичанськ",IF(GA68=13,"Луганськ",IF(GA68=14,"Лутугінський",IF(GA68=15,"Міловський",IF(GA68=16,"Марківський",FY103))))))))</f>
      </c>
    </row>
    <row r="103" ht="12.75">
      <c r="FY103" s="87">
        <f>IF(GA68=17,"Новоайдарський",IF(GA68=18,"Новопсковський",IF(GA68=19,"Первомайськ",IF(GA68=20,"Перевальський",IF(GA68=21,"Попаснянський",IF(GA68=22,"Ровеньки",IF(GA68=23,"Рубіжне",IF(GA68=24,"Сєвєродонецьк",FY104))))))))</f>
      </c>
    </row>
    <row r="104" ht="12.75">
      <c r="FY104" s="87">
        <f>IF(GA68=25,"Савтівський",IF(GA68=26,"Свердловськ",IF(GA68=27,"Слов'яносербський",IF(GA68=28,"Ст.-Луганський",IF(GA68=29,"Старобільський",IF(GA68=30,"Стаханов",IF(GA68=31,"Троїцький","")))))))</f>
      </c>
    </row>
    <row r="107" ht="12.75">
      <c r="FY107" t="str">
        <f>IF(OR(FY101="Алчевськ",FY101="Антрацит",FY101="Брянка",FY101="Кіровськ",FY101="Красний Луч",FY101="Краснодон",FY101="Лисичанськ",FY101="Луганськ",FY101="Первомайськ",FY101="Ровеньки",FY101="Рубіжне",FY101="Сєвєродонецьк",FY101="Свердловьск",FY101="Стаханов"),"Місто","Район")</f>
        <v>Район</v>
      </c>
    </row>
    <row r="111" spans="180:182" ht="12.75">
      <c r="FX111">
        <v>1</v>
      </c>
      <c r="FY111" s="89">
        <v>40483</v>
      </c>
      <c r="FZ111">
        <v>37</v>
      </c>
    </row>
    <row r="112" spans="180:182" ht="12.75">
      <c r="FX112">
        <v>2</v>
      </c>
      <c r="FY112" s="89">
        <v>40484</v>
      </c>
      <c r="FZ112">
        <v>37</v>
      </c>
    </row>
    <row r="113" spans="180:181" ht="12.75">
      <c r="FX113">
        <v>3</v>
      </c>
      <c r="FY113" s="89">
        <v>40485</v>
      </c>
    </row>
    <row r="114" spans="180:181" ht="12.75">
      <c r="FX114">
        <v>4</v>
      </c>
      <c r="FY114" s="89">
        <v>40486</v>
      </c>
    </row>
    <row r="115" spans="180:181" ht="12.75">
      <c r="FX115">
        <v>5</v>
      </c>
      <c r="FY115" s="89">
        <v>40487</v>
      </c>
    </row>
    <row r="116" spans="180:181" ht="12.75">
      <c r="FX116">
        <v>6</v>
      </c>
      <c r="FY116" s="89">
        <v>40490</v>
      </c>
    </row>
    <row r="117" spans="180:181" ht="12.75">
      <c r="FX117">
        <v>7</v>
      </c>
      <c r="FY117" s="89">
        <v>40491</v>
      </c>
    </row>
    <row r="118" spans="180:181" ht="12.75">
      <c r="FX118">
        <v>8</v>
      </c>
      <c r="FY118" s="89">
        <v>40492</v>
      </c>
    </row>
    <row r="119" spans="180:181" ht="12.75">
      <c r="FX119">
        <v>9</v>
      </c>
      <c r="FY119" s="89">
        <v>40493</v>
      </c>
    </row>
    <row r="120" spans="180:181" ht="12.75">
      <c r="FX120">
        <v>10</v>
      </c>
      <c r="FY120" s="89">
        <v>40494</v>
      </c>
    </row>
    <row r="121" spans="180:181" ht="12.75">
      <c r="FX121">
        <v>11</v>
      </c>
      <c r="FY121" s="89">
        <v>40497</v>
      </c>
    </row>
    <row r="122" spans="180:181" ht="12.75">
      <c r="FX122">
        <v>12</v>
      </c>
      <c r="FY122" s="89">
        <v>40498</v>
      </c>
    </row>
    <row r="123" spans="180:181" ht="12.75">
      <c r="FX123">
        <v>13</v>
      </c>
      <c r="FY123" s="89">
        <v>40499</v>
      </c>
    </row>
    <row r="124" spans="180:181" ht="12.75">
      <c r="FX124">
        <v>14</v>
      </c>
      <c r="FY124" s="89">
        <v>40500</v>
      </c>
    </row>
    <row r="125" spans="180:181" ht="12.75">
      <c r="FX125">
        <v>15</v>
      </c>
      <c r="FY125" s="89">
        <v>40501</v>
      </c>
    </row>
    <row r="126" spans="180:181" ht="12.75">
      <c r="FX126">
        <v>16</v>
      </c>
      <c r="FY126" s="89">
        <v>40504</v>
      </c>
    </row>
    <row r="127" spans="180:181" ht="12.75">
      <c r="FX127">
        <v>17</v>
      </c>
      <c r="FY127" s="89">
        <v>40505</v>
      </c>
    </row>
    <row r="128" spans="180:181" ht="12.75">
      <c r="FX128">
        <v>18</v>
      </c>
      <c r="FY128" s="89">
        <v>40506</v>
      </c>
    </row>
    <row r="129" spans="180:181" ht="12.75">
      <c r="FX129">
        <v>19</v>
      </c>
      <c r="FY129" s="89">
        <v>40507</v>
      </c>
    </row>
    <row r="130" spans="180:181" ht="12.75">
      <c r="FX130">
        <v>20</v>
      </c>
      <c r="FY130" s="89">
        <v>40508</v>
      </c>
    </row>
    <row r="131" spans="180:181" ht="12.75">
      <c r="FX131">
        <v>21</v>
      </c>
      <c r="FY131" s="89">
        <v>40511</v>
      </c>
    </row>
    <row r="132" spans="180:181" ht="12.75">
      <c r="FX132">
        <v>22</v>
      </c>
      <c r="FY132" s="89">
        <v>40512</v>
      </c>
    </row>
    <row r="133" spans="180:181" ht="12.75">
      <c r="FX133">
        <v>23</v>
      </c>
      <c r="FY133" s="89">
        <v>40513</v>
      </c>
    </row>
    <row r="134" spans="180:181" ht="12.75">
      <c r="FX134">
        <v>24</v>
      </c>
      <c r="FY134" s="89">
        <v>40514</v>
      </c>
    </row>
    <row r="135" spans="180:181" ht="12.75">
      <c r="FX135">
        <v>25</v>
      </c>
      <c r="FY135" s="89">
        <v>40515</v>
      </c>
    </row>
    <row r="136" spans="180:181" ht="12.75">
      <c r="FX136">
        <v>26</v>
      </c>
      <c r="FY136" s="89">
        <v>40518</v>
      </c>
    </row>
    <row r="137" spans="180:181" ht="12.75">
      <c r="FX137">
        <v>27</v>
      </c>
      <c r="FY137" s="89">
        <v>40519</v>
      </c>
    </row>
    <row r="138" spans="180:181" ht="12.75">
      <c r="FX138">
        <v>28</v>
      </c>
      <c r="FY138" s="89">
        <v>40520</v>
      </c>
    </row>
    <row r="139" spans="180:181" ht="12.75">
      <c r="FX139">
        <v>29</v>
      </c>
      <c r="FY139" s="89">
        <v>40521</v>
      </c>
    </row>
    <row r="140" spans="180:181" ht="12.75">
      <c r="FX140">
        <v>30</v>
      </c>
      <c r="FY140" s="89">
        <v>40522</v>
      </c>
    </row>
    <row r="141" spans="180:181" ht="12.75">
      <c r="FX141">
        <v>31</v>
      </c>
      <c r="FY141" s="89">
        <v>40525</v>
      </c>
    </row>
    <row r="142" spans="180:181" ht="12.75">
      <c r="FX142">
        <v>32</v>
      </c>
      <c r="FY142" s="89">
        <v>40526</v>
      </c>
    </row>
    <row r="143" spans="180:181" ht="12.75">
      <c r="FX143">
        <v>33</v>
      </c>
      <c r="FY143" s="89">
        <v>40527</v>
      </c>
    </row>
    <row r="144" spans="180:181" ht="12.75">
      <c r="FX144">
        <v>34</v>
      </c>
      <c r="FY144" s="89">
        <v>40528</v>
      </c>
    </row>
    <row r="145" spans="180:181" ht="12.75">
      <c r="FX145">
        <v>35</v>
      </c>
      <c r="FY145" s="89">
        <v>40529</v>
      </c>
    </row>
    <row r="146" spans="180:181" ht="12.75">
      <c r="FX146">
        <v>36</v>
      </c>
      <c r="FY146" s="89">
        <v>40532</v>
      </c>
    </row>
    <row r="149" spans="181:182" ht="12.75">
      <c r="FY149" s="90">
        <f>IF(FZ111=1,FY111,IF(FZ111=2,FY112,IF(FZ111=3,FY113,IF(FZ111=4,FY114,IF(FZ111=5,FY115,IF(FZ111=6,FY116,IF(FZ111=7,FY117,IF(FZ111=8,FY118,FY150))))))))</f>
      </c>
      <c r="FZ149" s="90">
        <f>IF(FZ112=1,FY111,IF(FZ112=2,FY112,IF(FZ112=3,FY113,IF(FZ112=4,FY114,IF(FZ112=5,FY115,IF(FZ112=6,FY116,IF(FZ112=7,FY117,IF(FZ112=8,FY118,FZ150))))))))</f>
      </c>
    </row>
    <row r="150" spans="181:182" ht="12.75">
      <c r="FY150" s="90">
        <f>IF(FZ111=9,FY119,IF(FZ111=10,FY120,IF(FZ111=11,FY121,IF(FZ111=12,FY122,IF(FZ111=13,FY123,IF(FZ111=14,FY124,IF(FZ111=15,FY125,IF(FZ111=16,FY126,FY151))))))))</f>
      </c>
      <c r="FZ150" s="90">
        <f>IF(FZ112=9,FY119,IF(FZ112=10,FY120,IF(FZ112=11,FY121,IF(FZ112=12,FY122,IF(FZ112=13,FY123,IF(FZ112=14,FY124,IF(FZ112=15,FY125,IF(FZ112=16,FY126,FZ151))))))))</f>
      </c>
    </row>
    <row r="151" spans="181:182" ht="12.75">
      <c r="FY151" s="90">
        <f>IF(FZ111=17,FY127,IF(FZ111=18,FY128,IF(FZ111=19,FY129,IF(FZ111=20,FY130,IF(FZ111=21,FY131,IF(FZ111=23,FY133,IF(FZ111=24,FY134,IF(FZ111=25,FY135,FY152))))))))</f>
      </c>
      <c r="FZ151" s="90">
        <f>IF(FZ112=17,FY127,IF(FZ112=18,FY128,IF(FZ112=19,FY129,IF(FZ112=20,FY130,IF(FZ112=21,FY131,IF(FZ112=23,FY133,IF(FZ112=24,FY134,IF(FZ112=25,FY135,FZ152))))))))</f>
      </c>
    </row>
    <row r="152" spans="181:182" ht="12.75">
      <c r="FY152" s="90">
        <f>IF(FZ111=26,FY136,IF(FZ111=27,FY137,IF(FZ111=28,FY138,IF(FZ111=29,FY139,IF(FZ111=30,FY140,IF(FZ111=31,FY141,IF(FZ111=32,FY142,IF(FZ111=33,FY143,FY153))))))))</f>
      </c>
      <c r="FZ152" s="90">
        <f>IF(FZ112=26,FY136,IF(FZ112=27,FY137,IF(FZ112=28,FY138,IF(FZ112=29,FY139,IF(FZ112=30,FY140,IF(FZ112=31,FY141,IF(FZ112=32,FY142,IF(FZ112=33,FY143,FZ153))))))))</f>
      </c>
    </row>
    <row r="153" spans="181:182" ht="12.75">
      <c r="FY153" s="90">
        <f>IF(FZ111=34,FY144,IF(FZ111=35,FY145,IF(FZ111=36,FY146,"")))</f>
      </c>
      <c r="FZ153" s="90">
        <f>IF(FZ112=34,FY144,IF(FZ112=35,FY145,IF(FZ112=36,FY146,"")))</f>
      </c>
    </row>
    <row r="157" spans="180:182" ht="12.75">
      <c r="FX157">
        <v>1</v>
      </c>
      <c r="FY157">
        <v>1997</v>
      </c>
      <c r="FZ157">
        <v>15</v>
      </c>
    </row>
    <row r="158" spans="180:181" ht="12.75">
      <c r="FX158">
        <v>2</v>
      </c>
      <c r="FY158">
        <v>1998</v>
      </c>
    </row>
    <row r="159" spans="180:181" ht="12.75">
      <c r="FX159">
        <v>3</v>
      </c>
      <c r="FY159">
        <v>1999</v>
      </c>
    </row>
    <row r="160" spans="180:181" ht="12.75">
      <c r="FX160">
        <v>4</v>
      </c>
      <c r="FY160">
        <v>2000</v>
      </c>
    </row>
    <row r="161" spans="180:181" ht="12.75">
      <c r="FX161">
        <v>5</v>
      </c>
      <c r="FY161">
        <v>2001</v>
      </c>
    </row>
    <row r="162" spans="180:181" ht="12.75">
      <c r="FX162">
        <v>6</v>
      </c>
      <c r="FY162">
        <v>2002</v>
      </c>
    </row>
    <row r="163" spans="180:181" ht="12.75">
      <c r="FX163">
        <v>7</v>
      </c>
      <c r="FY163">
        <v>2003</v>
      </c>
    </row>
    <row r="164" spans="180:181" ht="12.75">
      <c r="FX164">
        <v>8</v>
      </c>
      <c r="FY164">
        <v>2004</v>
      </c>
    </row>
    <row r="165" spans="180:181" ht="12.75">
      <c r="FX165">
        <v>9</v>
      </c>
      <c r="FY165">
        <v>2005</v>
      </c>
    </row>
    <row r="166" spans="180:181" ht="12.75">
      <c r="FX166">
        <v>10</v>
      </c>
      <c r="FY166">
        <v>2006</v>
      </c>
    </row>
    <row r="167" spans="180:181" ht="12.75">
      <c r="FX167">
        <v>11</v>
      </c>
      <c r="FY167">
        <v>2007</v>
      </c>
    </row>
    <row r="168" spans="180:181" ht="12.75">
      <c r="FX168">
        <v>12</v>
      </c>
      <c r="FY168">
        <v>2008</v>
      </c>
    </row>
    <row r="169" spans="180:181" ht="12.75">
      <c r="FX169">
        <v>13</v>
      </c>
      <c r="FY169">
        <v>2009</v>
      </c>
    </row>
    <row r="170" spans="180:181" ht="12.75">
      <c r="FX170">
        <v>14</v>
      </c>
      <c r="FY170">
        <v>2010</v>
      </c>
    </row>
    <row r="172" ht="12.75">
      <c r="FY172" s="67">
        <f>IF(FZ157=1,FY157,IF(FZ157=2,FY158,IF(FZ157=3,FY159,IF(FZ157=4,FY160,IF(FZ157=5,FY161,IF(FZ157=6,FY162,IF(FZ157=7,FY163,IF(FZ157=8,FY164,FY173))))))))</f>
      </c>
    </row>
    <row r="173" ht="12.75">
      <c r="FY173" s="67">
        <f>IF(FZ157=9,FY165,IF(FZ157=10,FY166,IF(FZ157=11,FY167,IF(FZ157=12,FY168,IF(FZ157=13,FY169,IF(FZ157=14,FY170,""))))))</f>
      </c>
    </row>
    <row r="176" spans="181:182" ht="12.75">
      <c r="FY176" t="s">
        <v>106</v>
      </c>
      <c r="FZ176">
        <v>62</v>
      </c>
    </row>
    <row r="177" ht="12.75">
      <c r="FY177">
        <v>1</v>
      </c>
    </row>
    <row r="178" ht="12.75">
      <c r="FY178">
        <v>2</v>
      </c>
    </row>
    <row r="179" spans="181:182" ht="12.75">
      <c r="FY179">
        <v>3</v>
      </c>
      <c r="FZ179" s="94">
        <v>61</v>
      </c>
    </row>
    <row r="180" ht="12.75">
      <c r="FY180">
        <v>4</v>
      </c>
    </row>
    <row r="181" ht="12.75">
      <c r="FY181">
        <v>5</v>
      </c>
    </row>
    <row r="182" ht="12.75">
      <c r="FY182">
        <v>6</v>
      </c>
    </row>
    <row r="183" ht="12.75">
      <c r="FY183">
        <v>7</v>
      </c>
    </row>
    <row r="184" ht="12.75">
      <c r="FY184">
        <v>8</v>
      </c>
    </row>
    <row r="185" ht="12.75">
      <c r="FY185">
        <v>9</v>
      </c>
    </row>
    <row r="186" ht="12.75">
      <c r="FY186">
        <v>10</v>
      </c>
    </row>
    <row r="187" ht="12.75">
      <c r="FY187">
        <v>11</v>
      </c>
    </row>
    <row r="188" ht="12.75">
      <c r="FY188">
        <v>12</v>
      </c>
    </row>
    <row r="189" ht="12.75">
      <c r="FY189">
        <v>13</v>
      </c>
    </row>
    <row r="190" ht="12.75">
      <c r="FY190">
        <v>14</v>
      </c>
    </row>
    <row r="191" ht="12.75">
      <c r="FY191">
        <v>15</v>
      </c>
    </row>
    <row r="192" ht="12.75">
      <c r="FY192">
        <v>16</v>
      </c>
    </row>
    <row r="193" ht="12.75">
      <c r="FY193">
        <v>17</v>
      </c>
    </row>
    <row r="194" ht="12.75">
      <c r="FY194">
        <v>18</v>
      </c>
    </row>
    <row r="195" ht="12.75">
      <c r="FY195">
        <v>19</v>
      </c>
    </row>
    <row r="196" ht="12.75">
      <c r="FY196">
        <v>20</v>
      </c>
    </row>
    <row r="197" ht="12.75">
      <c r="FY197">
        <v>21</v>
      </c>
    </row>
    <row r="198" ht="12.75">
      <c r="FY198">
        <v>22</v>
      </c>
    </row>
    <row r="199" ht="12.75">
      <c r="FY199">
        <v>23</v>
      </c>
    </row>
    <row r="200" ht="12.75">
      <c r="FY200">
        <v>24</v>
      </c>
    </row>
    <row r="201" ht="12.75">
      <c r="FY201">
        <v>25</v>
      </c>
    </row>
    <row r="202" ht="12.75">
      <c r="FY202">
        <v>26</v>
      </c>
    </row>
    <row r="203" ht="12.75">
      <c r="FY203">
        <v>27</v>
      </c>
    </row>
    <row r="204" ht="12.75">
      <c r="FY204">
        <v>28</v>
      </c>
    </row>
    <row r="205" ht="12.75">
      <c r="FY205">
        <v>29</v>
      </c>
    </row>
    <row r="206" ht="12.75">
      <c r="FY206">
        <v>30</v>
      </c>
    </row>
    <row r="207" ht="12.75">
      <c r="FY207">
        <v>31</v>
      </c>
    </row>
    <row r="208" ht="12.75">
      <c r="FY208">
        <v>32</v>
      </c>
    </row>
    <row r="209" ht="12.75">
      <c r="FY209">
        <v>33</v>
      </c>
    </row>
    <row r="210" ht="12.75">
      <c r="FY210">
        <v>34</v>
      </c>
    </row>
    <row r="211" ht="12.75">
      <c r="FY211">
        <v>35</v>
      </c>
    </row>
    <row r="212" ht="12.75">
      <c r="FY212">
        <v>36</v>
      </c>
    </row>
    <row r="213" ht="12.75">
      <c r="FY213">
        <v>37</v>
      </c>
    </row>
    <row r="214" ht="12.75">
      <c r="FY214">
        <v>38</v>
      </c>
    </row>
    <row r="215" ht="12.75">
      <c r="FY215">
        <v>39</v>
      </c>
    </row>
    <row r="216" ht="12.75">
      <c r="FY216">
        <v>40</v>
      </c>
    </row>
    <row r="217" ht="12.75">
      <c r="FY217">
        <v>41</v>
      </c>
    </row>
    <row r="218" ht="12.75">
      <c r="FY218">
        <v>42</v>
      </c>
    </row>
    <row r="219" ht="12.75">
      <c r="FY219">
        <v>43</v>
      </c>
    </row>
    <row r="220" ht="12.75">
      <c r="FY220">
        <v>44</v>
      </c>
    </row>
    <row r="221" ht="12.75">
      <c r="FY221">
        <v>45</v>
      </c>
    </row>
    <row r="222" ht="12.75">
      <c r="FY222">
        <v>46</v>
      </c>
    </row>
    <row r="223" ht="12.75">
      <c r="FY223">
        <v>47</v>
      </c>
    </row>
    <row r="224" ht="12.75">
      <c r="FY224">
        <v>48</v>
      </c>
    </row>
    <row r="225" ht="12.75">
      <c r="FY225">
        <v>49</v>
      </c>
    </row>
    <row r="226" ht="12.75">
      <c r="FY226">
        <v>50</v>
      </c>
    </row>
    <row r="227" ht="12.75">
      <c r="FY227">
        <v>51</v>
      </c>
    </row>
    <row r="228" ht="12.75">
      <c r="FY228">
        <v>52</v>
      </c>
    </row>
    <row r="229" ht="12.75">
      <c r="FY229">
        <v>53</v>
      </c>
    </row>
    <row r="230" ht="12.75">
      <c r="FY230">
        <v>54</v>
      </c>
    </row>
    <row r="231" ht="12.75">
      <c r="FY231">
        <v>55</v>
      </c>
    </row>
    <row r="232" ht="12.75">
      <c r="FY232">
        <v>56</v>
      </c>
    </row>
    <row r="233" ht="12.75">
      <c r="FY233">
        <v>57</v>
      </c>
    </row>
    <row r="234" ht="12.75">
      <c r="FY234">
        <v>58</v>
      </c>
    </row>
    <row r="235" ht="12.75">
      <c r="FY235">
        <v>59</v>
      </c>
    </row>
    <row r="236" ht="12.75">
      <c r="FY236">
        <v>60</v>
      </c>
    </row>
    <row r="238" spans="181:182" ht="12.75">
      <c r="FY238" s="67">
        <f>IF(FZ176=1,"Менше 1 року",IF(FZ176=62,"",FZ176-1))</f>
      </c>
      <c r="FZ238" s="94">
        <f>IF(FZ179=61,0,FZ179)</f>
        <v>0</v>
      </c>
    </row>
  </sheetData>
  <sheetProtection/>
  <mergeCells count="61">
    <mergeCell ref="F14:G14"/>
    <mergeCell ref="B14:B15"/>
    <mergeCell ref="D72:G72"/>
    <mergeCell ref="D66:G66"/>
    <mergeCell ref="B71:C71"/>
    <mergeCell ref="D68:G68"/>
    <mergeCell ref="D69:G69"/>
    <mergeCell ref="D71:G71"/>
    <mergeCell ref="C18:D18"/>
    <mergeCell ref="C19:D19"/>
    <mergeCell ref="B10:C10"/>
    <mergeCell ref="E14:E15"/>
    <mergeCell ref="B66:C66"/>
    <mergeCell ref="B68:C68"/>
    <mergeCell ref="B11:C11"/>
    <mergeCell ref="B12:C12"/>
    <mergeCell ref="C53:D53"/>
    <mergeCell ref="C14:D15"/>
    <mergeCell ref="C16:D16"/>
    <mergeCell ref="C17:D17"/>
    <mergeCell ref="B2:G2"/>
    <mergeCell ref="B3:C3"/>
    <mergeCell ref="B4:C4"/>
    <mergeCell ref="B9:C9"/>
    <mergeCell ref="B5:C5"/>
    <mergeCell ref="B6:C6"/>
    <mergeCell ref="B7:C7"/>
    <mergeCell ref="B8:C8"/>
    <mergeCell ref="F8:G8"/>
    <mergeCell ref="C24:D24"/>
    <mergeCell ref="C25:D25"/>
    <mergeCell ref="C26:D26"/>
    <mergeCell ref="C27:D27"/>
    <mergeCell ref="C20:D20"/>
    <mergeCell ref="C21:D21"/>
    <mergeCell ref="C22:D22"/>
    <mergeCell ref="C23:D23"/>
    <mergeCell ref="C32:D32"/>
    <mergeCell ref="C33:D33"/>
    <mergeCell ref="C34:D34"/>
    <mergeCell ref="C35:D35"/>
    <mergeCell ref="C28:D28"/>
    <mergeCell ref="C29:D29"/>
    <mergeCell ref="C30:D30"/>
    <mergeCell ref="C31:D31"/>
    <mergeCell ref="C40:D40"/>
    <mergeCell ref="C41:D41"/>
    <mergeCell ref="C42:D42"/>
    <mergeCell ref="C43:D43"/>
    <mergeCell ref="C36:D36"/>
    <mergeCell ref="C37:D37"/>
    <mergeCell ref="C38:D38"/>
    <mergeCell ref="C39:D39"/>
    <mergeCell ref="C44:D44"/>
    <mergeCell ref="C45:D45"/>
    <mergeCell ref="C50:D50"/>
    <mergeCell ref="C51:D51"/>
    <mergeCell ref="C46:D46"/>
    <mergeCell ref="C47:D47"/>
    <mergeCell ref="C48:D48"/>
    <mergeCell ref="C49:D49"/>
  </mergeCells>
  <conditionalFormatting sqref="D4:F11 H4:FV11 G4:G7 G9:G11">
    <cfRule type="cellIs" priority="1" dxfId="79" operator="equal" stopIfTrue="1">
      <formula>0</formula>
    </cfRule>
  </conditionalFormatting>
  <conditionalFormatting sqref="D63:K63">
    <cfRule type="expression" priority="2" dxfId="79" stopIfTrue="1">
      <formula>$C$62=0</formula>
    </cfRule>
    <cfRule type="cellIs" priority="3" dxfId="80" operator="equal" stopIfTrue="1">
      <formula>"Правильно"</formula>
    </cfRule>
    <cfRule type="cellIs" priority="4" dxfId="81" operator="equal" stopIfTrue="1">
      <formula>"Помилка"</formula>
    </cfRule>
  </conditionalFormatting>
  <printOptions/>
  <pageMargins left="0.75" right="0.75" top="1" bottom="1" header="0.5" footer="0.5"/>
  <pageSetup horizontalDpi="200" verticalDpi="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2:N22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2" width="2.25390625" style="46" customWidth="1"/>
    <col min="3" max="3" width="51.375" style="46" customWidth="1"/>
    <col min="4" max="4" width="22.625" style="46" customWidth="1"/>
    <col min="5" max="5" width="23.25390625" style="46" customWidth="1"/>
    <col min="6" max="6" width="22.625" style="46" customWidth="1"/>
    <col min="7" max="7" width="20.875" style="46" customWidth="1"/>
    <col min="8" max="9" width="7.375" style="46" customWidth="1"/>
    <col min="10" max="16384" width="9.125" style="46" customWidth="1"/>
  </cols>
  <sheetData>
    <row r="2" spans="2:14" ht="18.75" customHeight="1">
      <c r="B2" s="45"/>
      <c r="C2" s="273" t="s">
        <v>38</v>
      </c>
      <c r="D2" s="273"/>
      <c r="E2" s="273"/>
      <c r="F2" s="273"/>
      <c r="G2" s="273"/>
      <c r="H2" s="45"/>
      <c r="I2" s="45"/>
      <c r="J2" s="45"/>
      <c r="K2" s="45"/>
      <c r="L2" s="45"/>
      <c r="M2" s="45"/>
      <c r="N2" s="45"/>
    </row>
    <row r="3" spans="2:14" ht="36" customHeight="1">
      <c r="B3" s="45"/>
      <c r="C3" s="35"/>
      <c r="D3" s="35"/>
      <c r="E3" s="35"/>
      <c r="F3" s="35"/>
      <c r="G3" s="35"/>
      <c r="H3" s="45"/>
      <c r="I3" s="45"/>
      <c r="J3" s="45"/>
      <c r="K3" s="45"/>
      <c r="L3" s="45"/>
      <c r="M3" s="45"/>
      <c r="N3" s="45"/>
    </row>
    <row r="4" spans="2:14" ht="18.75" customHeight="1">
      <c r="B4" s="45"/>
      <c r="C4" s="47" t="s">
        <v>27</v>
      </c>
      <c r="D4" s="48" t="str">
        <f>'Заповнюємо № 2'!FY41</f>
        <v>Математика</v>
      </c>
      <c r="E4" s="52"/>
      <c r="F4" s="52"/>
      <c r="G4" s="35"/>
      <c r="H4" s="45"/>
      <c r="I4" s="45"/>
      <c r="J4" s="45"/>
      <c r="K4" s="45"/>
      <c r="L4" s="45"/>
      <c r="M4" s="45"/>
      <c r="N4" s="45"/>
    </row>
    <row r="5" spans="2:14" ht="18.75" customHeight="1">
      <c r="B5" s="45"/>
      <c r="C5" s="47"/>
      <c r="D5" s="35"/>
      <c r="E5" s="35"/>
      <c r="F5" s="35"/>
      <c r="G5" s="35"/>
      <c r="H5" s="45"/>
      <c r="I5" s="45"/>
      <c r="J5" s="45"/>
      <c r="K5" s="45"/>
      <c r="L5" s="45"/>
      <c r="M5" s="45"/>
      <c r="N5" s="45"/>
    </row>
    <row r="6" spans="2:14" ht="18.75" customHeight="1">
      <c r="B6" s="45"/>
      <c r="C6" s="47" t="s">
        <v>0</v>
      </c>
      <c r="D6" s="169">
        <f>'Заповнюємо № 2'!D8</f>
        <v>0</v>
      </c>
      <c r="E6" s="52"/>
      <c r="F6" s="52"/>
      <c r="G6" s="35"/>
      <c r="H6" s="45"/>
      <c r="I6" s="45"/>
      <c r="J6" s="45"/>
      <c r="K6" s="45"/>
      <c r="L6" s="45"/>
      <c r="M6" s="45"/>
      <c r="N6" s="45"/>
    </row>
    <row r="7" spans="2:14" ht="18.75" customHeight="1">
      <c r="B7" s="35"/>
      <c r="C7" s="35"/>
      <c r="D7" s="35"/>
      <c r="E7" s="35"/>
      <c r="F7" s="35"/>
      <c r="G7" s="45"/>
      <c r="H7" s="45"/>
      <c r="I7" s="45"/>
      <c r="J7" s="45"/>
      <c r="K7" s="45"/>
      <c r="L7" s="45"/>
      <c r="M7" s="45"/>
      <c r="N7" s="45"/>
    </row>
    <row r="8" spans="3:9" ht="56.25" customHeight="1">
      <c r="C8" s="51" t="s">
        <v>39</v>
      </c>
      <c r="D8" s="51" t="s">
        <v>29</v>
      </c>
      <c r="E8" s="51" t="s">
        <v>40</v>
      </c>
      <c r="F8" s="51" t="s">
        <v>42</v>
      </c>
      <c r="G8" s="51" t="s">
        <v>43</v>
      </c>
      <c r="H8" s="49"/>
      <c r="I8" s="49"/>
    </row>
    <row r="9" spans="2:7" s="50" customFormat="1" ht="30" customHeight="1">
      <c r="B9" s="47"/>
      <c r="C9" s="59">
        <f>'Заповнюємо № 2'!D9</f>
        <v>0</v>
      </c>
      <c r="D9" s="60">
        <f>'Протокол № 2'!D10</f>
      </c>
      <c r="E9" s="60">
        <f>'Протокол № 2'!I10</f>
      </c>
      <c r="F9" s="60">
        <f>'Заповнюємо № 2'!FY238</f>
      </c>
      <c r="G9" s="61">
        <f>'Заповнюємо № 2'!F6</f>
        <v>0</v>
      </c>
    </row>
    <row r="10" spans="2:7" s="50" customFormat="1" ht="30" customHeight="1">
      <c r="B10" s="47"/>
      <c r="C10" s="64"/>
      <c r="D10" s="65"/>
      <c r="E10" s="65"/>
      <c r="F10" s="65"/>
      <c r="G10" s="66"/>
    </row>
    <row r="11" ht="18.75" hidden="1">
      <c r="C11" s="46">
        <f>'Протокол № 2'!J69</f>
        <v>0</v>
      </c>
    </row>
    <row r="12" spans="3:7" ht="31.5" customHeight="1">
      <c r="C12" s="274" t="s">
        <v>41</v>
      </c>
      <c r="D12" s="274" t="s">
        <v>18</v>
      </c>
      <c r="E12" s="274" t="s">
        <v>44</v>
      </c>
      <c r="F12" s="275"/>
      <c r="G12" s="276"/>
    </row>
    <row r="13" spans="3:7" ht="55.5" customHeight="1">
      <c r="C13" s="274"/>
      <c r="D13" s="274"/>
      <c r="E13" s="274"/>
      <c r="F13" s="277"/>
      <c r="G13" s="278"/>
    </row>
    <row r="14" spans="3:7" s="50" customFormat="1" ht="30.75" customHeight="1">
      <c r="C14" s="62">
        <f>'Заповнюємо № 2'!F8</f>
        <v>0</v>
      </c>
      <c r="D14" s="63" t="e">
        <f>'Протокол № 2'!I86</f>
        <v>#DIV/0!</v>
      </c>
      <c r="E14" s="63" t="e">
        <f>'Протокол № 2'!I90</f>
        <v>#DIV/0!</v>
      </c>
      <c r="F14" s="279"/>
      <c r="G14" s="280"/>
    </row>
    <row r="16" spans="2:14" s="4" customFormat="1" ht="16.5" customHeight="1">
      <c r="B16" s="189" t="s">
        <v>33</v>
      </c>
      <c r="C16" s="189"/>
      <c r="D16" s="56">
        <f>'Заповнюємо № 2'!D66</f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2:6" s="4" customFormat="1" ht="16.5" customHeight="1">
      <c r="B17" s="38"/>
      <c r="C17" s="38"/>
      <c r="D17" s="38"/>
      <c r="E17" s="38"/>
      <c r="F17" s="38"/>
    </row>
    <row r="18" spans="2:14" s="4" customFormat="1" ht="16.5" customHeight="1" thickBot="1">
      <c r="B18" s="189" t="s">
        <v>34</v>
      </c>
      <c r="C18" s="189"/>
      <c r="D18" s="75"/>
      <c r="E18" s="37"/>
      <c r="F18" s="272">
        <f>'Заповнюємо № 2'!D68</f>
        <v>0</v>
      </c>
      <c r="G18" s="272"/>
      <c r="H18" s="37"/>
      <c r="I18" s="37"/>
      <c r="J18" s="37"/>
      <c r="K18" s="37"/>
      <c r="L18" s="37"/>
      <c r="M18" s="37"/>
      <c r="N18" s="37"/>
    </row>
    <row r="19" spans="2:14" s="4" customFormat="1" ht="16.5" customHeight="1">
      <c r="B19" s="38"/>
      <c r="C19" s="65" t="s">
        <v>62</v>
      </c>
      <c r="D19" s="40" t="s">
        <v>61</v>
      </c>
      <c r="E19" s="40"/>
      <c r="F19" s="271" t="s">
        <v>58</v>
      </c>
      <c r="G19" s="271"/>
      <c r="H19" s="58"/>
      <c r="I19" s="58"/>
      <c r="J19" s="58"/>
      <c r="K19" s="58"/>
      <c r="L19" s="58"/>
      <c r="M19" s="58"/>
      <c r="N19" s="58"/>
    </row>
    <row r="20" spans="2:6" s="4" customFormat="1" ht="16.5" customHeight="1">
      <c r="B20" s="37"/>
      <c r="C20" s="37"/>
      <c r="D20" s="37"/>
      <c r="E20" s="37"/>
      <c r="F20" s="37"/>
    </row>
    <row r="21" spans="2:14" s="4" customFormat="1" ht="16.5" customHeight="1" thickBot="1">
      <c r="B21" s="189" t="s">
        <v>36</v>
      </c>
      <c r="C21" s="189"/>
      <c r="D21" s="75"/>
      <c r="E21" s="37"/>
      <c r="F21" s="272">
        <f>'Заповнюємо № 2'!D71</f>
        <v>0</v>
      </c>
      <c r="G21" s="272"/>
      <c r="H21" s="37"/>
      <c r="I21" s="37"/>
      <c r="J21" s="37"/>
      <c r="K21" s="37"/>
      <c r="L21" s="37"/>
      <c r="M21" s="37"/>
      <c r="N21" s="37"/>
    </row>
    <row r="22" spans="2:14" s="4" customFormat="1" ht="16.5" customHeight="1">
      <c r="B22" s="39"/>
      <c r="D22" s="40" t="s">
        <v>61</v>
      </c>
      <c r="E22" s="40"/>
      <c r="F22" s="271" t="s">
        <v>58</v>
      </c>
      <c r="G22" s="271"/>
      <c r="H22" s="58"/>
      <c r="I22" s="58"/>
      <c r="J22" s="58"/>
      <c r="K22" s="58"/>
      <c r="L22" s="58"/>
      <c r="M22" s="58"/>
      <c r="N22" s="58"/>
    </row>
  </sheetData>
  <sheetProtection password="C4EF" sheet="1"/>
  <mergeCells count="12">
    <mergeCell ref="E12:E13"/>
    <mergeCell ref="F12:G14"/>
    <mergeCell ref="B21:C21"/>
    <mergeCell ref="F19:G19"/>
    <mergeCell ref="F22:G22"/>
    <mergeCell ref="F21:G21"/>
    <mergeCell ref="C2:G2"/>
    <mergeCell ref="B16:C16"/>
    <mergeCell ref="B18:C18"/>
    <mergeCell ref="F18:G18"/>
    <mergeCell ref="C12:C13"/>
    <mergeCell ref="D12:D13"/>
  </mergeCells>
  <conditionalFormatting sqref="D4 D6 C14 C9:G10 F21:G21 D21 D18 D16 F18:G18">
    <cfRule type="cellIs" priority="1" dxfId="79" operator="equal" stopIfTrue="1">
      <formula>0</formula>
    </cfRule>
  </conditionalFormatting>
  <conditionalFormatting sqref="D14:E14">
    <cfRule type="expression" priority="2" dxfId="79" stopIfTrue="1">
      <formula>$C$11=0</formula>
    </cfRule>
  </conditionalFormatting>
  <printOptions/>
  <pageMargins left="0.23" right="0.28" top="0.34" bottom="0.37" header="0.29" footer="0.3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2:S30"/>
  <sheetViews>
    <sheetView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5.125" style="0" customWidth="1"/>
    <col min="4" max="4" width="5.00390625" style="0" customWidth="1"/>
    <col min="5" max="5" width="6.25390625" style="0" customWidth="1"/>
    <col min="6" max="6" width="5.25390625" style="0" customWidth="1"/>
    <col min="7" max="7" width="6.125" style="0" customWidth="1"/>
    <col min="8" max="8" width="5.375" style="0" customWidth="1"/>
    <col min="9" max="9" width="6.75390625" style="0" customWidth="1"/>
    <col min="10" max="10" width="5.25390625" style="0" customWidth="1"/>
    <col min="11" max="11" width="8.125" style="0" customWidth="1"/>
    <col min="12" max="12" width="5.625" style="0" customWidth="1"/>
    <col min="13" max="13" width="6.625" style="0" customWidth="1"/>
    <col min="14" max="14" width="5.625" style="0" customWidth="1"/>
    <col min="15" max="15" width="6.375" style="0" customWidth="1"/>
    <col min="16" max="16" width="5.75390625" style="0" customWidth="1"/>
    <col min="17" max="17" width="7.75390625" style="0" customWidth="1"/>
    <col min="18" max="18" width="5.375" style="0" customWidth="1"/>
    <col min="19" max="19" width="7.375" style="0" customWidth="1"/>
  </cols>
  <sheetData>
    <row r="2" spans="2:13" ht="15.75">
      <c r="B2" s="282" t="s">
        <v>119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2:13" ht="15.75">
      <c r="B3" s="282" t="s">
        <v>120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2:13" ht="15.75">
      <c r="B4" s="282" t="s">
        <v>121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2:13" ht="15.75">
      <c r="B5" s="282" t="s">
        <v>138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</row>
    <row r="7" spans="2:13" ht="15.75">
      <c r="B7" s="140" t="str">
        <f>'Протокол № 2'!B3</f>
        <v>Район</v>
      </c>
      <c r="D7" s="151">
        <f>'Протокол № 2'!D3</f>
      </c>
      <c r="E7" s="3"/>
      <c r="F7" s="3"/>
      <c r="G7" s="3"/>
      <c r="H7" s="3"/>
      <c r="I7" s="3"/>
      <c r="J7" s="3"/>
      <c r="K7" s="3"/>
      <c r="L7" s="3"/>
      <c r="M7" s="3"/>
    </row>
    <row r="8" spans="2:13" ht="15.75">
      <c r="B8" s="140" t="str">
        <f>'Протокол № 2'!B4</f>
        <v>Населений пункт </v>
      </c>
      <c r="D8" s="150">
        <f>'Протокол № 2'!D4</f>
        <v>0</v>
      </c>
      <c r="E8" s="146"/>
      <c r="F8" s="146"/>
      <c r="G8" s="146"/>
      <c r="H8" s="146"/>
      <c r="I8" s="146"/>
      <c r="J8" s="146"/>
      <c r="K8" s="146"/>
      <c r="L8" s="146"/>
      <c r="M8" s="146"/>
    </row>
    <row r="9" spans="2:13" ht="15.75">
      <c r="B9" s="140" t="str">
        <f>'Протокол № 2'!B5</f>
        <v>Назва ЗНЗ              </v>
      </c>
      <c r="D9" s="150">
        <f>'Протокол № 2'!D5</f>
        <v>0</v>
      </c>
      <c r="E9" s="146"/>
      <c r="F9" s="146"/>
      <c r="G9" s="146"/>
      <c r="H9" s="146"/>
      <c r="I9" s="146"/>
      <c r="J9" s="146"/>
      <c r="K9" s="146"/>
      <c r="L9" s="146"/>
      <c r="M9" s="146"/>
    </row>
    <row r="10" spans="2:13" ht="15.75">
      <c r="B10" s="140" t="str">
        <f>'Протокол № 2'!B6</f>
        <v>Клас</v>
      </c>
      <c r="D10" s="149">
        <f>'Протокол № 2'!D6</f>
        <v>0</v>
      </c>
      <c r="E10" s="146"/>
      <c r="F10" s="146"/>
      <c r="G10" s="146"/>
      <c r="H10" s="146"/>
      <c r="I10" s="146"/>
      <c r="J10" s="146"/>
      <c r="K10" s="146"/>
      <c r="L10" s="146"/>
      <c r="M10" s="146"/>
    </row>
    <row r="11" spans="2:13" ht="15.75">
      <c r="B11" s="140" t="s">
        <v>133</v>
      </c>
      <c r="D11" s="152">
        <f>'Протокол № 2'!I53</f>
        <v>0</v>
      </c>
      <c r="E11" s="153"/>
      <c r="F11" s="153"/>
      <c r="G11" s="153"/>
      <c r="H11" s="153"/>
      <c r="I11" s="153"/>
      <c r="J11" s="153"/>
      <c r="K11" s="153"/>
      <c r="L11" s="153"/>
      <c r="M11" s="146"/>
    </row>
    <row r="12" spans="2:12" ht="3" customHeight="1">
      <c r="B12" s="140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2:13" ht="15.75">
      <c r="B13" s="140" t="s">
        <v>122</v>
      </c>
      <c r="D13" s="154">
        <f>'Протокол № 2'!I55</f>
        <v>0</v>
      </c>
      <c r="E13" s="155"/>
      <c r="F13" s="155"/>
      <c r="G13" s="155"/>
      <c r="H13" s="147"/>
      <c r="I13" s="155"/>
      <c r="J13" s="155"/>
      <c r="K13" s="156" t="e">
        <f>D13/D11</f>
        <v>#DIV/0!</v>
      </c>
      <c r="L13" s="155"/>
      <c r="M13" s="3"/>
    </row>
    <row r="14" spans="4:13" ht="12.75">
      <c r="D14" s="283" t="s">
        <v>131</v>
      </c>
      <c r="E14" s="283"/>
      <c r="F14" s="283"/>
      <c r="G14" s="283"/>
      <c r="I14" s="283" t="s">
        <v>130</v>
      </c>
      <c r="J14" s="283"/>
      <c r="K14" s="283"/>
      <c r="L14" s="283"/>
      <c r="M14" s="283"/>
    </row>
    <row r="16" ht="15.75">
      <c r="B16" s="140" t="s">
        <v>123</v>
      </c>
    </row>
    <row r="18" spans="2:19" ht="15.75">
      <c r="B18" s="121"/>
      <c r="C18" s="144" t="s">
        <v>129</v>
      </c>
      <c r="D18" s="281">
        <v>1</v>
      </c>
      <c r="E18" s="281"/>
      <c r="F18" s="281">
        <v>2</v>
      </c>
      <c r="G18" s="281"/>
      <c r="H18" s="281">
        <v>3</v>
      </c>
      <c r="I18" s="281"/>
      <c r="J18" s="281">
        <v>4</v>
      </c>
      <c r="K18" s="281"/>
      <c r="L18" s="281">
        <v>5</v>
      </c>
      <c r="M18" s="281"/>
      <c r="N18" s="281">
        <v>6</v>
      </c>
      <c r="O18" s="281"/>
      <c r="P18" s="281">
        <v>7</v>
      </c>
      <c r="Q18" s="281"/>
      <c r="R18" s="281">
        <v>8</v>
      </c>
      <c r="S18" s="281"/>
    </row>
    <row r="19" spans="2:19" ht="45" customHeight="1">
      <c r="B19" s="121"/>
      <c r="C19" s="141"/>
      <c r="D19" s="142" t="s">
        <v>127</v>
      </c>
      <c r="E19" s="143" t="s">
        <v>128</v>
      </c>
      <c r="F19" s="142" t="s">
        <v>127</v>
      </c>
      <c r="G19" s="143" t="s">
        <v>128</v>
      </c>
      <c r="H19" s="142" t="s">
        <v>127</v>
      </c>
      <c r="I19" s="143" t="s">
        <v>128</v>
      </c>
      <c r="J19" s="142" t="s">
        <v>127</v>
      </c>
      <c r="K19" s="143" t="s">
        <v>128</v>
      </c>
      <c r="L19" s="142" t="s">
        <v>127</v>
      </c>
      <c r="M19" s="143" t="s">
        <v>128</v>
      </c>
      <c r="N19" s="142" t="s">
        <v>127</v>
      </c>
      <c r="O19" s="143" t="s">
        <v>128</v>
      </c>
      <c r="P19" s="142" t="s">
        <v>127</v>
      </c>
      <c r="Q19" s="143" t="s">
        <v>128</v>
      </c>
      <c r="R19" s="142" t="s">
        <v>127</v>
      </c>
      <c r="S19" s="143" t="s">
        <v>128</v>
      </c>
    </row>
    <row r="20" spans="2:19" ht="15.75">
      <c r="B20" s="123">
        <v>1</v>
      </c>
      <c r="C20" s="145" t="s">
        <v>124</v>
      </c>
      <c r="D20" s="122">
        <f>'Заповнюємо № 2'!D59</f>
        <v>0</v>
      </c>
      <c r="E20" s="148" t="e">
        <f>D20/$D$13</f>
        <v>#DIV/0!</v>
      </c>
      <c r="F20" s="122">
        <f>'Заповнюємо № 2'!E59</f>
        <v>0</v>
      </c>
      <c r="G20" s="148" t="e">
        <f>F20/$D$13</f>
        <v>#DIV/0!</v>
      </c>
      <c r="H20" s="122">
        <f>'Заповнюємо № 2'!F59</f>
        <v>0</v>
      </c>
      <c r="I20" s="148" t="e">
        <f>H20/$D$13</f>
        <v>#DIV/0!</v>
      </c>
      <c r="J20" s="122">
        <f>'Заповнюємо № 2'!G59</f>
        <v>0</v>
      </c>
      <c r="K20" s="148" t="e">
        <f>J20/$D$13</f>
        <v>#DIV/0!</v>
      </c>
      <c r="L20" s="122">
        <f>'Заповнюємо № 2'!H59</f>
        <v>0</v>
      </c>
      <c r="M20" s="148" t="e">
        <f>L20/$D$13</f>
        <v>#DIV/0!</v>
      </c>
      <c r="N20" s="122">
        <f>'Заповнюємо № 2'!I59</f>
        <v>0</v>
      </c>
      <c r="O20" s="148" t="e">
        <f>N20/$D$13</f>
        <v>#DIV/0!</v>
      </c>
      <c r="P20" s="122">
        <f>'Заповнюємо № 2'!J59</f>
        <v>0</v>
      </c>
      <c r="Q20" s="148" t="e">
        <f>P20/$D$13</f>
        <v>#DIV/0!</v>
      </c>
      <c r="R20" s="122">
        <f>'Заповнюємо № 2'!K59</f>
        <v>0</v>
      </c>
      <c r="S20" s="148" t="e">
        <f>R20/$D$13</f>
        <v>#DIV/0!</v>
      </c>
    </row>
    <row r="21" spans="2:19" ht="15.75">
      <c r="B21" s="123">
        <v>2</v>
      </c>
      <c r="C21" s="145" t="s">
        <v>125</v>
      </c>
      <c r="D21" s="122">
        <f>'Заповнюємо № 2'!D60</f>
        <v>0</v>
      </c>
      <c r="E21" s="148" t="e">
        <f>D21/$D$13</f>
        <v>#DIV/0!</v>
      </c>
      <c r="F21" s="122">
        <f>'Заповнюємо № 2'!E60</f>
        <v>0</v>
      </c>
      <c r="G21" s="148" t="e">
        <f>F21/$D$13</f>
        <v>#DIV/0!</v>
      </c>
      <c r="H21" s="122">
        <f>'Заповнюємо № 2'!F60</f>
        <v>0</v>
      </c>
      <c r="I21" s="148" t="e">
        <f>H21/$D$13</f>
        <v>#DIV/0!</v>
      </c>
      <c r="J21" s="122">
        <f>'Заповнюємо № 2'!G60</f>
        <v>0</v>
      </c>
      <c r="K21" s="148" t="e">
        <f>J21/$D$13</f>
        <v>#DIV/0!</v>
      </c>
      <c r="L21" s="122">
        <f>'Заповнюємо № 2'!H60</f>
        <v>0</v>
      </c>
      <c r="M21" s="148" t="e">
        <f>L21/$D$13</f>
        <v>#DIV/0!</v>
      </c>
      <c r="N21" s="122">
        <f>'Заповнюємо № 2'!I60</f>
        <v>0</v>
      </c>
      <c r="O21" s="148" t="e">
        <f>N21/$D$13</f>
        <v>#DIV/0!</v>
      </c>
      <c r="P21" s="122">
        <f>'Заповнюємо № 2'!J60</f>
        <v>0</v>
      </c>
      <c r="Q21" s="148" t="e">
        <f>P21/$D$13</f>
        <v>#DIV/0!</v>
      </c>
      <c r="R21" s="122">
        <f>'Заповнюємо № 2'!K60</f>
        <v>0</v>
      </c>
      <c r="S21" s="148" t="e">
        <f>R21/$D$13</f>
        <v>#DIV/0!</v>
      </c>
    </row>
    <row r="22" spans="2:19" ht="15.75">
      <c r="B22" s="123">
        <v>3</v>
      </c>
      <c r="C22" s="145" t="s">
        <v>126</v>
      </c>
      <c r="D22" s="122">
        <f>'Заповнюємо № 2'!D61</f>
        <v>0</v>
      </c>
      <c r="E22" s="148" t="e">
        <f>D22/$D$13</f>
        <v>#DIV/0!</v>
      </c>
      <c r="F22" s="122">
        <f>'Заповнюємо № 2'!E61</f>
        <v>0</v>
      </c>
      <c r="G22" s="148" t="e">
        <f>F22/$D$13</f>
        <v>#DIV/0!</v>
      </c>
      <c r="H22" s="122">
        <f>'Заповнюємо № 2'!F61</f>
        <v>0</v>
      </c>
      <c r="I22" s="148" t="e">
        <f>H22/$D$13</f>
        <v>#DIV/0!</v>
      </c>
      <c r="J22" s="122">
        <f>'Заповнюємо № 2'!G61</f>
        <v>0</v>
      </c>
      <c r="K22" s="148" t="e">
        <f>J22/$D$13</f>
        <v>#DIV/0!</v>
      </c>
      <c r="L22" s="122">
        <f>'Заповнюємо № 2'!H61</f>
        <v>0</v>
      </c>
      <c r="M22" s="148" t="e">
        <f>L22/$D$13</f>
        <v>#DIV/0!</v>
      </c>
      <c r="N22" s="122">
        <f>'Заповнюємо № 2'!I61</f>
        <v>0</v>
      </c>
      <c r="O22" s="148" t="e">
        <f>N22/$D$13</f>
        <v>#DIV/0!</v>
      </c>
      <c r="P22" s="122">
        <f>'Заповнюємо № 2'!J61</f>
        <v>0</v>
      </c>
      <c r="Q22" s="148" t="e">
        <f>P22/$D$13</f>
        <v>#DIV/0!</v>
      </c>
      <c r="R22" s="122">
        <f>'Заповнюємо № 2'!K61</f>
        <v>0</v>
      </c>
      <c r="S22" s="148" t="e">
        <f>R22/$D$13</f>
        <v>#DIV/0!</v>
      </c>
    </row>
    <row r="25" spans="2:6" s="4" customFormat="1" ht="16.5" customHeight="1">
      <c r="B25" s="37"/>
      <c r="C25" s="37"/>
      <c r="D25" s="37"/>
      <c r="E25" s="37"/>
      <c r="F25" s="37"/>
    </row>
    <row r="26" spans="2:14" s="4" customFormat="1" ht="16.5" customHeight="1" thickBot="1">
      <c r="B26" s="189" t="s">
        <v>36</v>
      </c>
      <c r="C26" s="189"/>
      <c r="D26" s="284"/>
      <c r="E26" s="284"/>
      <c r="F26" s="284"/>
      <c r="G26" s="37"/>
      <c r="H26" s="37"/>
      <c r="I26" s="37"/>
      <c r="J26" s="272">
        <f>'Робота вчителя № 2'!F21</f>
        <v>0</v>
      </c>
      <c r="K26" s="272"/>
      <c r="L26" s="272"/>
      <c r="M26" s="272"/>
      <c r="N26" s="37"/>
    </row>
    <row r="27" spans="2:14" s="4" customFormat="1" ht="16.5" customHeight="1">
      <c r="B27" s="39"/>
      <c r="D27" s="285" t="s">
        <v>61</v>
      </c>
      <c r="E27" s="285"/>
      <c r="F27" s="285"/>
      <c r="G27" s="58"/>
      <c r="H27" s="58"/>
      <c r="I27" s="58"/>
      <c r="J27" s="285" t="s">
        <v>58</v>
      </c>
      <c r="K27" s="285"/>
      <c r="L27" s="285"/>
      <c r="M27" s="285"/>
      <c r="N27" s="58"/>
    </row>
    <row r="29" spans="2:13" ht="16.5" thickBot="1">
      <c r="B29" s="140" t="s">
        <v>132</v>
      </c>
      <c r="D29" s="284"/>
      <c r="E29" s="284"/>
      <c r="F29" s="284"/>
      <c r="G29" s="37"/>
      <c r="H29" s="37"/>
      <c r="I29" s="37"/>
      <c r="J29" s="286"/>
      <c r="K29" s="286"/>
      <c r="L29" s="286"/>
      <c r="M29" s="286"/>
    </row>
    <row r="30" spans="4:13" ht="12.75">
      <c r="D30" s="285" t="s">
        <v>61</v>
      </c>
      <c r="E30" s="285"/>
      <c r="F30" s="285"/>
      <c r="G30" s="58"/>
      <c r="H30" s="58"/>
      <c r="I30" s="58"/>
      <c r="J30" s="285" t="s">
        <v>58</v>
      </c>
      <c r="K30" s="285"/>
      <c r="L30" s="285"/>
      <c r="M30" s="285"/>
    </row>
  </sheetData>
  <sheetProtection password="C4EF" sheet="1"/>
  <mergeCells count="23">
    <mergeCell ref="B2:M2"/>
    <mergeCell ref="B3:M3"/>
    <mergeCell ref="B4:M4"/>
    <mergeCell ref="B5:M5"/>
    <mergeCell ref="D30:F30"/>
    <mergeCell ref="J30:M30"/>
    <mergeCell ref="H18:I18"/>
    <mergeCell ref="L18:M18"/>
    <mergeCell ref="F18:G18"/>
    <mergeCell ref="I14:M14"/>
    <mergeCell ref="D14:G14"/>
    <mergeCell ref="B26:C26"/>
    <mergeCell ref="D26:F26"/>
    <mergeCell ref="D27:F27"/>
    <mergeCell ref="J18:K18"/>
    <mergeCell ref="D18:E18"/>
    <mergeCell ref="D29:F29"/>
    <mergeCell ref="R18:S18"/>
    <mergeCell ref="J26:M26"/>
    <mergeCell ref="J29:M29"/>
    <mergeCell ref="N18:O18"/>
    <mergeCell ref="P18:Q18"/>
    <mergeCell ref="J27:M27"/>
  </mergeCells>
  <conditionalFormatting sqref="D7:D13 D20:D22 F20:F22 H20:H22 J20:J22 L20:L22 D26 J26:K26 G26 D29 J29:K29 G29 N20:N22 P20:P22 R20:R22">
    <cfRule type="cellIs" priority="1" dxfId="79" operator="equal" stopIfTrue="1">
      <formula>0</formula>
    </cfRule>
  </conditionalFormatting>
  <conditionalFormatting sqref="K13">
    <cfRule type="expression" priority="2" dxfId="79" stopIfTrue="1">
      <formula>$D$13=0</formula>
    </cfRule>
  </conditionalFormatting>
  <conditionalFormatting sqref="E20:E22 G20:G22 I20:I22 K20:K22 M20:M22 O20:O22 Q20:Q22 S20:S22">
    <cfRule type="expression" priority="3" dxfId="79" stopIfTrue="1">
      <formula>D20=0</formula>
    </cfRule>
  </conditionalFormatting>
  <printOptions/>
  <pageMargins left="0.28" right="0.18" top="0.33" bottom="0.5" header="0.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2:O99"/>
  <sheetViews>
    <sheetView view="pageBreakPreview" zoomScale="75" zoomScaleNormal="75" zoomScaleSheetLayoutView="75" zoomScalePageLayoutView="0" workbookViewId="0" topLeftCell="A42">
      <selection activeCell="S66" sqref="S66"/>
    </sheetView>
  </sheetViews>
  <sheetFormatPr defaultColWidth="9.00390625" defaultRowHeight="12.75"/>
  <cols>
    <col min="1" max="1" width="0.74609375" style="10" customWidth="1"/>
    <col min="2" max="2" width="5.625" style="12" customWidth="1"/>
    <col min="3" max="3" width="29.125" style="10" customWidth="1"/>
    <col min="4" max="4" width="18.375" style="10" customWidth="1"/>
    <col min="5" max="5" width="8.625" style="10" customWidth="1"/>
    <col min="6" max="8" width="8.625" style="11" hidden="1" customWidth="1"/>
    <col min="9" max="10" width="8.625" style="10" customWidth="1"/>
    <col min="11" max="13" width="5.75390625" style="11" hidden="1" customWidth="1"/>
    <col min="14" max="14" width="10.875" style="10" customWidth="1"/>
    <col min="15" max="15" width="11.375" style="10" customWidth="1"/>
    <col min="16" max="16384" width="9.125" style="10" customWidth="1"/>
  </cols>
  <sheetData>
    <row r="1" ht="6" customHeight="1"/>
    <row r="2" spans="2:15" ht="54.75" customHeight="1">
      <c r="B2" s="177" t="s">
        <v>136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2:10" ht="15.75">
      <c r="B3" s="258" t="str">
        <f>'Заповнюємо № 3'!FY107</f>
        <v>Район</v>
      </c>
      <c r="C3" s="258"/>
      <c r="D3" s="41">
        <f>'Заповнюємо № 3'!FY101</f>
      </c>
      <c r="E3" s="6"/>
      <c r="I3" s="3"/>
      <c r="J3" s="3"/>
    </row>
    <row r="4" spans="2:10" ht="15.75">
      <c r="B4" s="258" t="s">
        <v>12</v>
      </c>
      <c r="C4" s="258"/>
      <c r="D4" s="41">
        <f>'Заповнюємо № 3'!D4</f>
        <v>0</v>
      </c>
      <c r="E4" s="6"/>
      <c r="I4" s="3"/>
      <c r="J4" s="3"/>
    </row>
    <row r="5" spans="2:10" ht="15.75">
      <c r="B5" s="258" t="s">
        <v>13</v>
      </c>
      <c r="C5" s="258"/>
      <c r="D5" s="41">
        <f>'Заповнюємо № 3'!D5</f>
        <v>0</v>
      </c>
      <c r="E5" s="5"/>
      <c r="I5" s="3"/>
      <c r="J5" s="3"/>
    </row>
    <row r="6" spans="2:10" ht="15.75">
      <c r="B6" s="258" t="s">
        <v>0</v>
      </c>
      <c r="C6" s="258"/>
      <c r="D6" s="41">
        <f>'Заповнюємо № 3'!D6</f>
        <v>0</v>
      </c>
      <c r="E6" s="5"/>
      <c r="I6" s="3"/>
      <c r="J6" s="3"/>
    </row>
    <row r="7" spans="2:10" ht="15.75">
      <c r="B7" s="258" t="s">
        <v>27</v>
      </c>
      <c r="C7" s="258"/>
      <c r="D7" s="41" t="str">
        <f>'Заповнюємо № 3'!FY41</f>
        <v>Математика</v>
      </c>
      <c r="E7" s="5"/>
      <c r="I7" s="3"/>
      <c r="J7" s="3"/>
    </row>
    <row r="8" spans="2:10" ht="15.75">
      <c r="B8" s="258" t="s">
        <v>28</v>
      </c>
      <c r="C8" s="258"/>
      <c r="D8" s="53">
        <f>'Заповнюємо № 3'!D8</f>
        <v>0</v>
      </c>
      <c r="E8" s="5"/>
      <c r="I8" s="3"/>
      <c r="J8" s="3"/>
    </row>
    <row r="9" spans="2:10" ht="15.75">
      <c r="B9" s="258" t="s">
        <v>14</v>
      </c>
      <c r="C9" s="258"/>
      <c r="D9" s="41">
        <f>'Заповнюємо № 3'!D9</f>
        <v>0</v>
      </c>
      <c r="E9" s="5"/>
      <c r="I9" s="3"/>
      <c r="J9" s="3"/>
    </row>
    <row r="10" spans="2:10" ht="15.75">
      <c r="B10" s="258" t="s">
        <v>29</v>
      </c>
      <c r="C10" s="258"/>
      <c r="D10" s="41">
        <f>IF('Заповнюємо № 3'!GA13=1,"Спеціаліст",IF('Заповнюємо № 3'!GA13=2,"І категорія",IF('Заповнюємо № 3'!GA13=3,"ІІ категорія",IF('Заповнюємо № 3'!GA13=4,"Вища категорія",""))))</f>
      </c>
      <c r="E10" s="54" t="s">
        <v>30</v>
      </c>
      <c r="I10" s="41">
        <f>IF('Заповнюємо № 3'!GA8=1,"Старший учитель",IF('Заповнюємо № 3'!GA8=2,"Учитель-методист",""))</f>
      </c>
      <c r="J10" s="3"/>
    </row>
    <row r="11" spans="2:10" ht="15" customHeight="1">
      <c r="B11" s="258" t="s">
        <v>31</v>
      </c>
      <c r="C11" s="258"/>
      <c r="D11" s="41">
        <f>'Заповнюємо № 3'!D11</f>
        <v>0</v>
      </c>
      <c r="E11" s="5"/>
      <c r="I11" s="3"/>
      <c r="J11" s="3"/>
    </row>
    <row r="12" ht="7.5" customHeight="1" thickBot="1"/>
    <row r="13" spans="2:15" ht="55.5" customHeight="1" thickBot="1">
      <c r="B13" s="265" t="s">
        <v>7</v>
      </c>
      <c r="C13" s="259" t="s">
        <v>8</v>
      </c>
      <c r="D13" s="260"/>
      <c r="E13" s="263" t="s">
        <v>118</v>
      </c>
      <c r="F13" s="13"/>
      <c r="G13" s="13"/>
      <c r="H13" s="13"/>
      <c r="I13" s="196" t="s">
        <v>32</v>
      </c>
      <c r="J13" s="197"/>
      <c r="K13" s="14"/>
      <c r="L13" s="14"/>
      <c r="M13" s="14"/>
      <c r="N13" s="256" t="s">
        <v>18</v>
      </c>
      <c r="O13" s="254" t="s">
        <v>19</v>
      </c>
    </row>
    <row r="14" spans="2:15" ht="102.75" customHeight="1" thickBot="1">
      <c r="B14" s="266"/>
      <c r="C14" s="261"/>
      <c r="D14" s="262"/>
      <c r="E14" s="264"/>
      <c r="F14" s="13"/>
      <c r="G14" s="13"/>
      <c r="H14" s="13"/>
      <c r="I14" s="43" t="s">
        <v>9</v>
      </c>
      <c r="J14" s="44" t="s">
        <v>10</v>
      </c>
      <c r="K14" s="15"/>
      <c r="L14" s="15"/>
      <c r="M14" s="15"/>
      <c r="N14" s="257"/>
      <c r="O14" s="255"/>
    </row>
    <row r="15" spans="2:15" ht="17.25" customHeight="1" thickBot="1">
      <c r="B15" s="16">
        <f>'Заповнюємо № 3'!B16</f>
        <v>1</v>
      </c>
      <c r="C15" s="251">
        <f>'Заповнюємо № 3'!C16</f>
        <v>0</v>
      </c>
      <c r="D15" s="252"/>
      <c r="E15" s="17">
        <f>'Заповнюємо № 3'!E16</f>
        <v>0</v>
      </c>
      <c r="F15" s="18">
        <f>IF(E15=12,"високий",IF(E15=11,"високий",IF(E15=10,"високий",IF(E15=9,"достатній",IF(E15=8,"достатній",IF(E15=7,"достатній",IF(E15=6,"середній",IF(E15=5,"середній",G15))))))))</f>
      </c>
      <c r="G15" s="18">
        <f>IF(E15=4,"середній",IF(E15=3,"низький",IF(E15=2,"низький",IF(E15=1,"низький",IF(E15="н",0,"")))))</f>
      </c>
      <c r="H15" s="18">
        <f>IF(F15="високий",4,IF(F15="достатній",3,IF(F15="середній",2,IF(F15="низький",1,IF(F15=0,0,"")))))</f>
      </c>
      <c r="I15" s="17">
        <f>'Заповнюємо № 3'!F16</f>
        <v>0</v>
      </c>
      <c r="J15" s="17">
        <f>'Заповнюємо № 3'!G16</f>
        <v>0</v>
      </c>
      <c r="K15" s="19">
        <f>IF(J15=12,"високий",IF(J15=11,"високий",IF(J15=10,"високий",IF(J15=9,"достатній",IF(J15=8,"достатній",IF(J15=7,"достатній",IF(J15=6,"середній",IF(J15=5,"середній",L15))))))))</f>
      </c>
      <c r="L15" s="19">
        <f>IF(J15=4,"середній",IF(J15=3,"низький",IF(J15=2,"низький",IF(J15=1,"низький",IF(J15="н",0,"")))))</f>
      </c>
      <c r="M15" s="19">
        <f>IF(K15="високий",4,IF(K15="достатній",3,IF(K15="середній",2,IF(K15="низький",1,IF(K15=0,0,"")))))</f>
      </c>
      <c r="N15" s="20">
        <f>IF(M15&gt;H15,3,IF(M15=H15,2,IF(J15="н",1,IF(M15&lt;H15,"розбіжність",""))))</f>
        <v>2</v>
      </c>
      <c r="O15" s="20">
        <f>IF(J15&lt;&gt;I15,"розбіжність","")</f>
      </c>
    </row>
    <row r="16" spans="2:15" ht="17.25" customHeight="1" thickBot="1">
      <c r="B16" s="16">
        <f>'Заповнюємо № 3'!B17</f>
        <v>2</v>
      </c>
      <c r="C16" s="251">
        <f>'Заповнюємо № 3'!C17</f>
        <v>0</v>
      </c>
      <c r="D16" s="252"/>
      <c r="E16" s="17">
        <f>'Заповнюємо № 3'!E17</f>
        <v>0</v>
      </c>
      <c r="F16" s="18">
        <f aca="true" t="shared" si="0" ref="F16:F50">IF(E16=12,"високий",IF(E16=11,"високий",IF(E16=10,"високий",IF(E16=9,"достатній",IF(E16=8,"достатній",IF(E16=7,"достатній",IF(E16=6,"середній",IF(E16=5,"середній",G16))))))))</f>
      </c>
      <c r="G16" s="18">
        <f aca="true" t="shared" si="1" ref="G16:G50">IF(E16=4,"середній",IF(E16=3,"низький",IF(E16=2,"низький",IF(E16=1,"низький",IF(E16="н",0,"")))))</f>
      </c>
      <c r="H16" s="18">
        <f aca="true" t="shared" si="2" ref="H16:H50">IF(F16="високий",4,IF(F16="достатній",3,IF(F16="середній",2,IF(F16="низький",1,IF(F16=0,0,"")))))</f>
      </c>
      <c r="I16" s="17">
        <f>'Заповнюємо № 3'!F17</f>
        <v>0</v>
      </c>
      <c r="J16" s="17">
        <f>'Заповнюємо № 3'!G17</f>
        <v>0</v>
      </c>
      <c r="K16" s="19">
        <f aca="true" t="shared" si="3" ref="K16:K50">IF(J16=12,"високий",IF(J16=11,"високий",IF(J16=10,"високий",IF(J16=9,"достатній",IF(J16=8,"достатній",IF(J16=7,"достатній",IF(J16=6,"середній",IF(J16=5,"середній",L16))))))))</f>
      </c>
      <c r="L16" s="19">
        <f aca="true" t="shared" si="4" ref="L16:L50">IF(J16=4,"середній",IF(J16=3,"низький",IF(J16=2,"низький",IF(J16=1,"низький",IF(J16="н",0,"")))))</f>
      </c>
      <c r="M16" s="19">
        <f aca="true" t="shared" si="5" ref="M16:M50">IF(K16="високий",4,IF(K16="достатній",3,IF(K16="середній",2,IF(K16="низький",1,IF(K16=0,0,"")))))</f>
      </c>
      <c r="N16" s="20">
        <f aca="true" t="shared" si="6" ref="N16:N50">IF(M16&gt;H16,3,IF(M16=H16,2,IF(J16="н",1,IF(M16&lt;H16,"розбіжність",""))))</f>
        <v>2</v>
      </c>
      <c r="O16" s="20">
        <f aca="true" t="shared" si="7" ref="O16:O50">IF(J16&lt;&gt;I16,"розбіжність","")</f>
      </c>
    </row>
    <row r="17" spans="2:15" ht="17.25" customHeight="1" thickBot="1">
      <c r="B17" s="16">
        <f>'Заповнюємо № 3'!B18</f>
        <v>3</v>
      </c>
      <c r="C17" s="251">
        <f>'Заповнюємо № 3'!C18</f>
        <v>0</v>
      </c>
      <c r="D17" s="252"/>
      <c r="E17" s="17">
        <f>'Заповнюємо № 3'!E18</f>
        <v>0</v>
      </c>
      <c r="F17" s="18">
        <f t="shared" si="0"/>
      </c>
      <c r="G17" s="18">
        <f t="shared" si="1"/>
      </c>
      <c r="H17" s="18">
        <f t="shared" si="2"/>
      </c>
      <c r="I17" s="17">
        <f>'Заповнюємо № 3'!F18</f>
        <v>0</v>
      </c>
      <c r="J17" s="17">
        <f>'Заповнюємо № 3'!G18</f>
        <v>0</v>
      </c>
      <c r="K17" s="19">
        <f t="shared" si="3"/>
      </c>
      <c r="L17" s="19">
        <f t="shared" si="4"/>
      </c>
      <c r="M17" s="19">
        <f t="shared" si="5"/>
      </c>
      <c r="N17" s="20">
        <f t="shared" si="6"/>
        <v>2</v>
      </c>
      <c r="O17" s="20">
        <f t="shared" si="7"/>
      </c>
    </row>
    <row r="18" spans="2:15" ht="17.25" customHeight="1" thickBot="1">
      <c r="B18" s="16">
        <f>'Заповнюємо № 3'!B19</f>
        <v>4</v>
      </c>
      <c r="C18" s="251">
        <f>'Заповнюємо № 3'!C19</f>
        <v>0</v>
      </c>
      <c r="D18" s="252"/>
      <c r="E18" s="17">
        <f>'Заповнюємо № 3'!E19</f>
        <v>0</v>
      </c>
      <c r="F18" s="18">
        <f t="shared" si="0"/>
      </c>
      <c r="G18" s="18">
        <f t="shared" si="1"/>
      </c>
      <c r="H18" s="18">
        <f t="shared" si="2"/>
      </c>
      <c r="I18" s="17">
        <f>'Заповнюємо № 3'!F19</f>
        <v>0</v>
      </c>
      <c r="J18" s="17">
        <f>'Заповнюємо № 3'!G19</f>
        <v>0</v>
      </c>
      <c r="K18" s="19">
        <f t="shared" si="3"/>
      </c>
      <c r="L18" s="19">
        <f t="shared" si="4"/>
      </c>
      <c r="M18" s="19">
        <f t="shared" si="5"/>
      </c>
      <c r="N18" s="20">
        <f t="shared" si="6"/>
        <v>2</v>
      </c>
      <c r="O18" s="20">
        <f t="shared" si="7"/>
      </c>
    </row>
    <row r="19" spans="2:15" ht="17.25" customHeight="1" thickBot="1">
      <c r="B19" s="16">
        <f>'Заповнюємо № 3'!B20</f>
        <v>5</v>
      </c>
      <c r="C19" s="251">
        <f>'Заповнюємо № 3'!C20</f>
        <v>0</v>
      </c>
      <c r="D19" s="252"/>
      <c r="E19" s="17">
        <f>'Заповнюємо № 3'!E20</f>
        <v>0</v>
      </c>
      <c r="F19" s="18">
        <f t="shared" si="0"/>
      </c>
      <c r="G19" s="18">
        <f t="shared" si="1"/>
      </c>
      <c r="H19" s="18">
        <f t="shared" si="2"/>
      </c>
      <c r="I19" s="17">
        <f>'Заповнюємо № 3'!F20</f>
        <v>0</v>
      </c>
      <c r="J19" s="17">
        <f>'Заповнюємо № 3'!G20</f>
        <v>0</v>
      </c>
      <c r="K19" s="19">
        <f t="shared" si="3"/>
      </c>
      <c r="L19" s="19">
        <f t="shared" si="4"/>
      </c>
      <c r="M19" s="19">
        <f t="shared" si="5"/>
      </c>
      <c r="N19" s="20">
        <f t="shared" si="6"/>
        <v>2</v>
      </c>
      <c r="O19" s="20">
        <f t="shared" si="7"/>
      </c>
    </row>
    <row r="20" spans="2:15" ht="17.25" customHeight="1" thickBot="1">
      <c r="B20" s="16">
        <f>'Заповнюємо № 3'!B21</f>
        <v>6</v>
      </c>
      <c r="C20" s="251">
        <f>'Заповнюємо № 3'!C21</f>
        <v>0</v>
      </c>
      <c r="D20" s="252"/>
      <c r="E20" s="17">
        <f>'Заповнюємо № 3'!E21</f>
        <v>0</v>
      </c>
      <c r="F20" s="18">
        <f t="shared" si="0"/>
      </c>
      <c r="G20" s="18">
        <f t="shared" si="1"/>
      </c>
      <c r="H20" s="18">
        <f t="shared" si="2"/>
      </c>
      <c r="I20" s="17">
        <f>'Заповнюємо № 3'!F21</f>
        <v>0</v>
      </c>
      <c r="J20" s="17">
        <f>'Заповнюємо № 3'!G21</f>
        <v>0</v>
      </c>
      <c r="K20" s="19">
        <f t="shared" si="3"/>
      </c>
      <c r="L20" s="19">
        <f t="shared" si="4"/>
      </c>
      <c r="M20" s="19">
        <f t="shared" si="5"/>
      </c>
      <c r="N20" s="20">
        <f t="shared" si="6"/>
        <v>2</v>
      </c>
      <c r="O20" s="20">
        <f t="shared" si="7"/>
      </c>
    </row>
    <row r="21" spans="2:15" ht="17.25" customHeight="1" thickBot="1">
      <c r="B21" s="16">
        <f>'Заповнюємо № 3'!B22</f>
        <v>7</v>
      </c>
      <c r="C21" s="251">
        <f>'Заповнюємо № 3'!C22</f>
        <v>0</v>
      </c>
      <c r="D21" s="252"/>
      <c r="E21" s="17">
        <f>'Заповнюємо № 3'!E22</f>
        <v>0</v>
      </c>
      <c r="F21" s="18">
        <f t="shared" si="0"/>
      </c>
      <c r="G21" s="18">
        <f t="shared" si="1"/>
      </c>
      <c r="H21" s="18">
        <f t="shared" si="2"/>
      </c>
      <c r="I21" s="17">
        <f>'Заповнюємо № 3'!F22</f>
        <v>0</v>
      </c>
      <c r="J21" s="17">
        <f>'Заповнюємо № 3'!G22</f>
        <v>0</v>
      </c>
      <c r="K21" s="19">
        <f t="shared" si="3"/>
      </c>
      <c r="L21" s="19">
        <f t="shared" si="4"/>
      </c>
      <c r="M21" s="19">
        <f t="shared" si="5"/>
      </c>
      <c r="N21" s="20">
        <f t="shared" si="6"/>
        <v>2</v>
      </c>
      <c r="O21" s="20">
        <f t="shared" si="7"/>
      </c>
    </row>
    <row r="22" spans="2:15" ht="17.25" customHeight="1" thickBot="1">
      <c r="B22" s="16">
        <f>'Заповнюємо № 3'!B23</f>
        <v>8</v>
      </c>
      <c r="C22" s="251">
        <f>'Заповнюємо № 3'!C23</f>
        <v>0</v>
      </c>
      <c r="D22" s="252"/>
      <c r="E22" s="17">
        <f>'Заповнюємо № 3'!E23</f>
        <v>0</v>
      </c>
      <c r="F22" s="18">
        <f t="shared" si="0"/>
      </c>
      <c r="G22" s="18">
        <f t="shared" si="1"/>
      </c>
      <c r="H22" s="18">
        <f t="shared" si="2"/>
      </c>
      <c r="I22" s="17">
        <f>'Заповнюємо № 3'!F23</f>
        <v>0</v>
      </c>
      <c r="J22" s="17">
        <f>'Заповнюємо № 3'!G23</f>
        <v>0</v>
      </c>
      <c r="K22" s="19">
        <f t="shared" si="3"/>
      </c>
      <c r="L22" s="19">
        <f t="shared" si="4"/>
      </c>
      <c r="M22" s="19">
        <f t="shared" si="5"/>
      </c>
      <c r="N22" s="20">
        <f t="shared" si="6"/>
        <v>2</v>
      </c>
      <c r="O22" s="20">
        <f t="shared" si="7"/>
      </c>
    </row>
    <row r="23" spans="2:15" ht="17.25" customHeight="1" thickBot="1">
      <c r="B23" s="16">
        <f>'Заповнюємо № 3'!B24</f>
        <v>9</v>
      </c>
      <c r="C23" s="251">
        <f>'Заповнюємо № 3'!C24</f>
        <v>0</v>
      </c>
      <c r="D23" s="252"/>
      <c r="E23" s="17">
        <f>'Заповнюємо № 3'!E24</f>
        <v>0</v>
      </c>
      <c r="F23" s="18">
        <f t="shared" si="0"/>
      </c>
      <c r="G23" s="18">
        <f t="shared" si="1"/>
      </c>
      <c r="H23" s="18">
        <f t="shared" si="2"/>
      </c>
      <c r="I23" s="17">
        <f>'Заповнюємо № 3'!F24</f>
        <v>0</v>
      </c>
      <c r="J23" s="17">
        <f>'Заповнюємо № 3'!G24</f>
        <v>0</v>
      </c>
      <c r="K23" s="19">
        <f t="shared" si="3"/>
      </c>
      <c r="L23" s="19">
        <f t="shared" si="4"/>
      </c>
      <c r="M23" s="19">
        <f t="shared" si="5"/>
      </c>
      <c r="N23" s="20">
        <f t="shared" si="6"/>
        <v>2</v>
      </c>
      <c r="O23" s="20">
        <f t="shared" si="7"/>
      </c>
    </row>
    <row r="24" spans="2:15" ht="17.25" customHeight="1" thickBot="1">
      <c r="B24" s="16">
        <f>'Заповнюємо № 3'!B25</f>
        <v>10</v>
      </c>
      <c r="C24" s="251">
        <f>'Заповнюємо № 3'!C25</f>
        <v>0</v>
      </c>
      <c r="D24" s="252"/>
      <c r="E24" s="17">
        <f>'Заповнюємо № 3'!E25</f>
        <v>0</v>
      </c>
      <c r="F24" s="18">
        <f t="shared" si="0"/>
      </c>
      <c r="G24" s="18">
        <f t="shared" si="1"/>
      </c>
      <c r="H24" s="18">
        <f t="shared" si="2"/>
      </c>
      <c r="I24" s="17">
        <f>'Заповнюємо № 3'!F25</f>
        <v>0</v>
      </c>
      <c r="J24" s="17">
        <f>'Заповнюємо № 3'!G25</f>
        <v>0</v>
      </c>
      <c r="K24" s="19">
        <f t="shared" si="3"/>
      </c>
      <c r="L24" s="19">
        <f t="shared" si="4"/>
      </c>
      <c r="M24" s="19">
        <f t="shared" si="5"/>
      </c>
      <c r="N24" s="20">
        <f t="shared" si="6"/>
        <v>2</v>
      </c>
      <c r="O24" s="20">
        <f t="shared" si="7"/>
      </c>
    </row>
    <row r="25" spans="2:15" ht="17.25" customHeight="1" thickBot="1">
      <c r="B25" s="16">
        <f>'Заповнюємо № 3'!B26</f>
        <v>11</v>
      </c>
      <c r="C25" s="251">
        <f>'Заповнюємо № 3'!C26</f>
        <v>0</v>
      </c>
      <c r="D25" s="252"/>
      <c r="E25" s="17">
        <f>'Заповнюємо № 3'!E26</f>
        <v>0</v>
      </c>
      <c r="F25" s="18">
        <f t="shared" si="0"/>
      </c>
      <c r="G25" s="18">
        <f t="shared" si="1"/>
      </c>
      <c r="H25" s="18">
        <f t="shared" si="2"/>
      </c>
      <c r="I25" s="17">
        <f>'Заповнюємо № 3'!F26</f>
        <v>0</v>
      </c>
      <c r="J25" s="17">
        <f>'Заповнюємо № 3'!G26</f>
        <v>0</v>
      </c>
      <c r="K25" s="19">
        <f t="shared" si="3"/>
      </c>
      <c r="L25" s="19">
        <f t="shared" si="4"/>
      </c>
      <c r="M25" s="19">
        <f t="shared" si="5"/>
      </c>
      <c r="N25" s="20">
        <f t="shared" si="6"/>
        <v>2</v>
      </c>
      <c r="O25" s="20">
        <f t="shared" si="7"/>
      </c>
    </row>
    <row r="26" spans="2:15" ht="17.25" customHeight="1" thickBot="1">
      <c r="B26" s="16">
        <f>'Заповнюємо № 3'!B27</f>
        <v>12</v>
      </c>
      <c r="C26" s="251">
        <f>'Заповнюємо № 3'!C27</f>
        <v>0</v>
      </c>
      <c r="D26" s="252"/>
      <c r="E26" s="17">
        <f>'Заповнюємо № 3'!E27</f>
        <v>0</v>
      </c>
      <c r="F26" s="18">
        <f t="shared" si="0"/>
      </c>
      <c r="G26" s="18">
        <f t="shared" si="1"/>
      </c>
      <c r="H26" s="18">
        <f t="shared" si="2"/>
      </c>
      <c r="I26" s="17">
        <f>'Заповнюємо № 3'!F27</f>
        <v>0</v>
      </c>
      <c r="J26" s="17">
        <f>'Заповнюємо № 3'!G27</f>
        <v>0</v>
      </c>
      <c r="K26" s="19">
        <f t="shared" si="3"/>
      </c>
      <c r="L26" s="19">
        <f t="shared" si="4"/>
      </c>
      <c r="M26" s="19">
        <f t="shared" si="5"/>
      </c>
      <c r="N26" s="20">
        <f t="shared" si="6"/>
        <v>2</v>
      </c>
      <c r="O26" s="20">
        <f t="shared" si="7"/>
      </c>
    </row>
    <row r="27" spans="2:15" ht="17.25" customHeight="1" thickBot="1">
      <c r="B27" s="16">
        <f>'Заповнюємо № 3'!B28</f>
        <v>13</v>
      </c>
      <c r="C27" s="251">
        <f>'Заповнюємо № 3'!C28</f>
        <v>0</v>
      </c>
      <c r="D27" s="252"/>
      <c r="E27" s="17">
        <f>'Заповнюємо № 3'!E28</f>
        <v>0</v>
      </c>
      <c r="F27" s="18">
        <f t="shared" si="0"/>
      </c>
      <c r="G27" s="18">
        <f t="shared" si="1"/>
      </c>
      <c r="H27" s="18">
        <f t="shared" si="2"/>
      </c>
      <c r="I27" s="17">
        <f>'Заповнюємо № 3'!F28</f>
        <v>0</v>
      </c>
      <c r="J27" s="17">
        <f>'Заповнюємо № 3'!G28</f>
        <v>0</v>
      </c>
      <c r="K27" s="19">
        <f t="shared" si="3"/>
      </c>
      <c r="L27" s="19">
        <f t="shared" si="4"/>
      </c>
      <c r="M27" s="19">
        <f t="shared" si="5"/>
      </c>
      <c r="N27" s="20">
        <f t="shared" si="6"/>
        <v>2</v>
      </c>
      <c r="O27" s="20">
        <f t="shared" si="7"/>
      </c>
    </row>
    <row r="28" spans="2:15" ht="17.25" customHeight="1" thickBot="1">
      <c r="B28" s="16">
        <f>'Заповнюємо № 3'!B29</f>
        <v>14</v>
      </c>
      <c r="C28" s="251">
        <f>'Заповнюємо № 3'!C29</f>
        <v>0</v>
      </c>
      <c r="D28" s="252"/>
      <c r="E28" s="17">
        <f>'Заповнюємо № 3'!E29</f>
        <v>0</v>
      </c>
      <c r="F28" s="18">
        <f t="shared" si="0"/>
      </c>
      <c r="G28" s="18">
        <f t="shared" si="1"/>
      </c>
      <c r="H28" s="18">
        <f t="shared" si="2"/>
      </c>
      <c r="I28" s="17">
        <f>'Заповнюємо № 3'!F29</f>
        <v>0</v>
      </c>
      <c r="J28" s="17">
        <f>'Заповнюємо № 3'!G29</f>
        <v>0</v>
      </c>
      <c r="K28" s="19">
        <f t="shared" si="3"/>
      </c>
      <c r="L28" s="19">
        <f t="shared" si="4"/>
      </c>
      <c r="M28" s="19">
        <f t="shared" si="5"/>
      </c>
      <c r="N28" s="20">
        <f t="shared" si="6"/>
        <v>2</v>
      </c>
      <c r="O28" s="20">
        <f t="shared" si="7"/>
      </c>
    </row>
    <row r="29" spans="2:15" ht="17.25" customHeight="1" thickBot="1">
      <c r="B29" s="16">
        <f>'Заповнюємо № 3'!B30</f>
        <v>15</v>
      </c>
      <c r="C29" s="251">
        <f>'Заповнюємо № 3'!C30</f>
        <v>0</v>
      </c>
      <c r="D29" s="252"/>
      <c r="E29" s="17">
        <f>'Заповнюємо № 3'!E30</f>
        <v>0</v>
      </c>
      <c r="F29" s="18">
        <f t="shared" si="0"/>
      </c>
      <c r="G29" s="18">
        <f t="shared" si="1"/>
      </c>
      <c r="H29" s="18">
        <f t="shared" si="2"/>
      </c>
      <c r="I29" s="17">
        <f>'Заповнюємо № 3'!F30</f>
        <v>0</v>
      </c>
      <c r="J29" s="17">
        <f>'Заповнюємо № 3'!G30</f>
        <v>0</v>
      </c>
      <c r="K29" s="19">
        <f t="shared" si="3"/>
      </c>
      <c r="L29" s="19">
        <f t="shared" si="4"/>
      </c>
      <c r="M29" s="19">
        <f t="shared" si="5"/>
      </c>
      <c r="N29" s="20">
        <f t="shared" si="6"/>
        <v>2</v>
      </c>
      <c r="O29" s="20">
        <f t="shared" si="7"/>
      </c>
    </row>
    <row r="30" spans="2:15" ht="17.25" customHeight="1" thickBot="1">
      <c r="B30" s="16">
        <f>'Заповнюємо № 3'!B31</f>
        <v>16</v>
      </c>
      <c r="C30" s="251">
        <f>'Заповнюємо № 3'!C31</f>
        <v>0</v>
      </c>
      <c r="D30" s="252"/>
      <c r="E30" s="17">
        <f>'Заповнюємо № 3'!E31</f>
        <v>0</v>
      </c>
      <c r="F30" s="18">
        <f t="shared" si="0"/>
      </c>
      <c r="G30" s="18">
        <f t="shared" si="1"/>
      </c>
      <c r="H30" s="18">
        <f t="shared" si="2"/>
      </c>
      <c r="I30" s="17">
        <f>'Заповнюємо № 3'!F31</f>
        <v>0</v>
      </c>
      <c r="J30" s="17">
        <f>'Заповнюємо № 3'!G31</f>
        <v>0</v>
      </c>
      <c r="K30" s="19">
        <f t="shared" si="3"/>
      </c>
      <c r="L30" s="19">
        <f t="shared" si="4"/>
      </c>
      <c r="M30" s="19">
        <f t="shared" si="5"/>
      </c>
      <c r="N30" s="20">
        <f t="shared" si="6"/>
        <v>2</v>
      </c>
      <c r="O30" s="20">
        <f t="shared" si="7"/>
      </c>
    </row>
    <row r="31" spans="2:15" ht="17.25" customHeight="1" thickBot="1">
      <c r="B31" s="16">
        <f>'Заповнюємо № 3'!B32</f>
        <v>17</v>
      </c>
      <c r="C31" s="251">
        <f>'Заповнюємо № 3'!C32</f>
        <v>0</v>
      </c>
      <c r="D31" s="252"/>
      <c r="E31" s="17">
        <f>'Заповнюємо № 3'!E32</f>
        <v>0</v>
      </c>
      <c r="F31" s="18">
        <f t="shared" si="0"/>
      </c>
      <c r="G31" s="18">
        <f t="shared" si="1"/>
      </c>
      <c r="H31" s="18">
        <f t="shared" si="2"/>
      </c>
      <c r="I31" s="17">
        <f>'Заповнюємо № 3'!F32</f>
        <v>0</v>
      </c>
      <c r="J31" s="17">
        <f>'Заповнюємо № 3'!G32</f>
        <v>0</v>
      </c>
      <c r="K31" s="19">
        <f t="shared" si="3"/>
      </c>
      <c r="L31" s="19">
        <f t="shared" si="4"/>
      </c>
      <c r="M31" s="19">
        <f t="shared" si="5"/>
      </c>
      <c r="N31" s="20">
        <f t="shared" si="6"/>
        <v>2</v>
      </c>
      <c r="O31" s="20">
        <f t="shared" si="7"/>
      </c>
    </row>
    <row r="32" spans="2:15" ht="17.25" customHeight="1" thickBot="1">
      <c r="B32" s="16">
        <f>'Заповнюємо № 3'!B33</f>
        <v>18</v>
      </c>
      <c r="C32" s="251">
        <f>'Заповнюємо № 3'!C33</f>
        <v>0</v>
      </c>
      <c r="D32" s="252"/>
      <c r="E32" s="17">
        <f>'Заповнюємо № 3'!E33</f>
        <v>0</v>
      </c>
      <c r="F32" s="18">
        <f t="shared" si="0"/>
      </c>
      <c r="G32" s="18">
        <f t="shared" si="1"/>
      </c>
      <c r="H32" s="18">
        <f t="shared" si="2"/>
      </c>
      <c r="I32" s="17">
        <f>'Заповнюємо № 3'!F33</f>
        <v>0</v>
      </c>
      <c r="J32" s="17">
        <f>'Заповнюємо № 3'!G33</f>
        <v>0</v>
      </c>
      <c r="K32" s="19">
        <f t="shared" si="3"/>
      </c>
      <c r="L32" s="19">
        <f t="shared" si="4"/>
      </c>
      <c r="M32" s="19">
        <f t="shared" si="5"/>
      </c>
      <c r="N32" s="20">
        <f t="shared" si="6"/>
        <v>2</v>
      </c>
      <c r="O32" s="20">
        <f t="shared" si="7"/>
      </c>
    </row>
    <row r="33" spans="2:15" ht="17.25" customHeight="1" thickBot="1">
      <c r="B33" s="16">
        <f>'Заповнюємо № 3'!B34</f>
        <v>19</v>
      </c>
      <c r="C33" s="251">
        <f>'Заповнюємо № 3'!C34</f>
        <v>0</v>
      </c>
      <c r="D33" s="252"/>
      <c r="E33" s="17">
        <f>'Заповнюємо № 3'!E34</f>
        <v>0</v>
      </c>
      <c r="F33" s="18">
        <f t="shared" si="0"/>
      </c>
      <c r="G33" s="18">
        <f t="shared" si="1"/>
      </c>
      <c r="H33" s="18">
        <f t="shared" si="2"/>
      </c>
      <c r="I33" s="17">
        <f>'Заповнюємо № 3'!F34</f>
        <v>0</v>
      </c>
      <c r="J33" s="17">
        <f>'Заповнюємо № 3'!G34</f>
        <v>0</v>
      </c>
      <c r="K33" s="19">
        <f t="shared" si="3"/>
      </c>
      <c r="L33" s="19">
        <f t="shared" si="4"/>
      </c>
      <c r="M33" s="19">
        <f t="shared" si="5"/>
      </c>
      <c r="N33" s="20">
        <f t="shared" si="6"/>
        <v>2</v>
      </c>
      <c r="O33" s="20">
        <f t="shared" si="7"/>
      </c>
    </row>
    <row r="34" spans="2:15" ht="17.25" customHeight="1" thickBot="1">
      <c r="B34" s="16">
        <f>'Заповнюємо № 3'!B35</f>
        <v>20</v>
      </c>
      <c r="C34" s="251">
        <f>'Заповнюємо № 3'!C35</f>
        <v>0</v>
      </c>
      <c r="D34" s="252"/>
      <c r="E34" s="17">
        <f>'Заповнюємо № 3'!E35</f>
        <v>0</v>
      </c>
      <c r="F34" s="18">
        <f t="shared" si="0"/>
      </c>
      <c r="G34" s="18">
        <f t="shared" si="1"/>
      </c>
      <c r="H34" s="18">
        <f t="shared" si="2"/>
      </c>
      <c r="I34" s="17">
        <f>'Заповнюємо № 3'!F35</f>
        <v>0</v>
      </c>
      <c r="J34" s="17">
        <f>'Заповнюємо № 3'!G35</f>
        <v>0</v>
      </c>
      <c r="K34" s="19">
        <f t="shared" si="3"/>
      </c>
      <c r="L34" s="19">
        <f t="shared" si="4"/>
      </c>
      <c r="M34" s="19">
        <f t="shared" si="5"/>
      </c>
      <c r="N34" s="20">
        <f t="shared" si="6"/>
        <v>2</v>
      </c>
      <c r="O34" s="20">
        <f t="shared" si="7"/>
      </c>
    </row>
    <row r="35" spans="2:15" ht="17.25" customHeight="1" thickBot="1">
      <c r="B35" s="16">
        <f>'Заповнюємо № 3'!B36</f>
        <v>21</v>
      </c>
      <c r="C35" s="251">
        <f>'Заповнюємо № 3'!C36</f>
        <v>0</v>
      </c>
      <c r="D35" s="252"/>
      <c r="E35" s="17">
        <f>'Заповнюємо № 3'!E36</f>
        <v>0</v>
      </c>
      <c r="F35" s="18">
        <f t="shared" si="0"/>
      </c>
      <c r="G35" s="18">
        <f t="shared" si="1"/>
      </c>
      <c r="H35" s="18">
        <f t="shared" si="2"/>
      </c>
      <c r="I35" s="17">
        <f>'Заповнюємо № 3'!F36</f>
        <v>0</v>
      </c>
      <c r="J35" s="17">
        <f>'Заповнюємо № 3'!G36</f>
        <v>0</v>
      </c>
      <c r="K35" s="19">
        <f t="shared" si="3"/>
      </c>
      <c r="L35" s="19">
        <f t="shared" si="4"/>
      </c>
      <c r="M35" s="19">
        <f t="shared" si="5"/>
      </c>
      <c r="N35" s="20">
        <f t="shared" si="6"/>
        <v>2</v>
      </c>
      <c r="O35" s="20">
        <f t="shared" si="7"/>
      </c>
    </row>
    <row r="36" spans="2:15" ht="17.25" customHeight="1" thickBot="1">
      <c r="B36" s="16">
        <f>'Заповнюємо № 3'!B37</f>
        <v>22</v>
      </c>
      <c r="C36" s="251">
        <f>'Заповнюємо № 3'!C37</f>
        <v>0</v>
      </c>
      <c r="D36" s="252"/>
      <c r="E36" s="17">
        <f>'Заповнюємо № 3'!E37</f>
        <v>0</v>
      </c>
      <c r="F36" s="18">
        <f t="shared" si="0"/>
      </c>
      <c r="G36" s="18">
        <f t="shared" si="1"/>
      </c>
      <c r="H36" s="18">
        <f t="shared" si="2"/>
      </c>
      <c r="I36" s="17">
        <f>'Заповнюємо № 3'!F37</f>
        <v>0</v>
      </c>
      <c r="J36" s="17">
        <f>'Заповнюємо № 3'!G37</f>
        <v>0</v>
      </c>
      <c r="K36" s="19">
        <f t="shared" si="3"/>
      </c>
      <c r="L36" s="19">
        <f t="shared" si="4"/>
      </c>
      <c r="M36" s="19">
        <f t="shared" si="5"/>
      </c>
      <c r="N36" s="20">
        <f t="shared" si="6"/>
        <v>2</v>
      </c>
      <c r="O36" s="20">
        <f t="shared" si="7"/>
      </c>
    </row>
    <row r="37" spans="2:15" ht="17.25" customHeight="1" thickBot="1">
      <c r="B37" s="16">
        <f>'Заповнюємо № 3'!B38</f>
        <v>23</v>
      </c>
      <c r="C37" s="251">
        <f>'Заповнюємо № 3'!C38</f>
        <v>0</v>
      </c>
      <c r="D37" s="252"/>
      <c r="E37" s="17">
        <f>'Заповнюємо № 3'!E38</f>
        <v>0</v>
      </c>
      <c r="F37" s="18">
        <f t="shared" si="0"/>
      </c>
      <c r="G37" s="18">
        <f t="shared" si="1"/>
      </c>
      <c r="H37" s="18">
        <f t="shared" si="2"/>
      </c>
      <c r="I37" s="17">
        <f>'Заповнюємо № 3'!F38</f>
        <v>0</v>
      </c>
      <c r="J37" s="17">
        <f>'Заповнюємо № 3'!G38</f>
        <v>0</v>
      </c>
      <c r="K37" s="19">
        <f t="shared" si="3"/>
      </c>
      <c r="L37" s="19">
        <f t="shared" si="4"/>
      </c>
      <c r="M37" s="19">
        <f t="shared" si="5"/>
      </c>
      <c r="N37" s="20">
        <f t="shared" si="6"/>
        <v>2</v>
      </c>
      <c r="O37" s="20">
        <f t="shared" si="7"/>
      </c>
    </row>
    <row r="38" spans="2:15" ht="17.25" customHeight="1" thickBot="1">
      <c r="B38" s="16">
        <f>'Заповнюємо № 3'!B39</f>
        <v>24</v>
      </c>
      <c r="C38" s="251">
        <f>'Заповнюємо № 3'!C39</f>
        <v>0</v>
      </c>
      <c r="D38" s="252"/>
      <c r="E38" s="17">
        <f>'Заповнюємо № 3'!E39</f>
        <v>0</v>
      </c>
      <c r="F38" s="18">
        <f t="shared" si="0"/>
      </c>
      <c r="G38" s="18">
        <f t="shared" si="1"/>
      </c>
      <c r="H38" s="18">
        <f t="shared" si="2"/>
      </c>
      <c r="I38" s="17">
        <f>'Заповнюємо № 3'!F39</f>
        <v>0</v>
      </c>
      <c r="J38" s="17">
        <f>'Заповнюємо № 3'!G39</f>
        <v>0</v>
      </c>
      <c r="K38" s="19">
        <f t="shared" si="3"/>
      </c>
      <c r="L38" s="19">
        <f t="shared" si="4"/>
      </c>
      <c r="M38" s="19">
        <f t="shared" si="5"/>
      </c>
      <c r="N38" s="20">
        <f t="shared" si="6"/>
        <v>2</v>
      </c>
      <c r="O38" s="20">
        <f t="shared" si="7"/>
      </c>
    </row>
    <row r="39" spans="2:15" ht="17.25" customHeight="1" thickBot="1">
      <c r="B39" s="16">
        <f>'Заповнюємо № 3'!B40</f>
        <v>25</v>
      </c>
      <c r="C39" s="251">
        <f>'Заповнюємо № 3'!C40</f>
        <v>0</v>
      </c>
      <c r="D39" s="252"/>
      <c r="E39" s="17">
        <f>'Заповнюємо № 3'!E40</f>
        <v>0</v>
      </c>
      <c r="F39" s="18">
        <f t="shared" si="0"/>
      </c>
      <c r="G39" s="18">
        <f t="shared" si="1"/>
      </c>
      <c r="H39" s="18">
        <f t="shared" si="2"/>
      </c>
      <c r="I39" s="17">
        <f>'Заповнюємо № 3'!F40</f>
        <v>0</v>
      </c>
      <c r="J39" s="17">
        <f>'Заповнюємо № 3'!G40</f>
        <v>0</v>
      </c>
      <c r="K39" s="19">
        <f t="shared" si="3"/>
      </c>
      <c r="L39" s="19">
        <f t="shared" si="4"/>
      </c>
      <c r="M39" s="19">
        <f t="shared" si="5"/>
      </c>
      <c r="N39" s="20">
        <f t="shared" si="6"/>
        <v>2</v>
      </c>
      <c r="O39" s="20">
        <f t="shared" si="7"/>
      </c>
    </row>
    <row r="40" spans="2:15" ht="17.25" customHeight="1" thickBot="1">
      <c r="B40" s="16">
        <f>'Заповнюємо № 3'!B41</f>
        <v>26</v>
      </c>
      <c r="C40" s="251">
        <f>'Заповнюємо № 3'!C41</f>
        <v>0</v>
      </c>
      <c r="D40" s="252"/>
      <c r="E40" s="17">
        <f>'Заповнюємо № 3'!E41</f>
        <v>0</v>
      </c>
      <c r="F40" s="18">
        <f t="shared" si="0"/>
      </c>
      <c r="G40" s="18">
        <f t="shared" si="1"/>
      </c>
      <c r="H40" s="18">
        <f t="shared" si="2"/>
      </c>
      <c r="I40" s="17">
        <f>'Заповнюємо № 3'!F41</f>
        <v>0</v>
      </c>
      <c r="J40" s="17">
        <f>'Заповнюємо № 3'!G41</f>
        <v>0</v>
      </c>
      <c r="K40" s="19">
        <f t="shared" si="3"/>
      </c>
      <c r="L40" s="19">
        <f t="shared" si="4"/>
      </c>
      <c r="M40" s="19">
        <f t="shared" si="5"/>
      </c>
      <c r="N40" s="20">
        <f t="shared" si="6"/>
        <v>2</v>
      </c>
      <c r="O40" s="20">
        <f t="shared" si="7"/>
      </c>
    </row>
    <row r="41" spans="2:15" ht="17.25" customHeight="1" thickBot="1">
      <c r="B41" s="16">
        <f>'Заповнюємо № 3'!B42</f>
        <v>27</v>
      </c>
      <c r="C41" s="251">
        <f>'Заповнюємо № 3'!C42</f>
        <v>0</v>
      </c>
      <c r="D41" s="252"/>
      <c r="E41" s="17">
        <f>'Заповнюємо № 3'!E42</f>
        <v>0</v>
      </c>
      <c r="F41" s="18">
        <f t="shared" si="0"/>
      </c>
      <c r="G41" s="18">
        <f t="shared" si="1"/>
      </c>
      <c r="H41" s="18">
        <f t="shared" si="2"/>
      </c>
      <c r="I41" s="17">
        <f>'Заповнюємо № 3'!F42</f>
        <v>0</v>
      </c>
      <c r="J41" s="17">
        <f>'Заповнюємо № 3'!G42</f>
        <v>0</v>
      </c>
      <c r="K41" s="19">
        <f t="shared" si="3"/>
      </c>
      <c r="L41" s="19">
        <f t="shared" si="4"/>
      </c>
      <c r="M41" s="19">
        <f t="shared" si="5"/>
      </c>
      <c r="N41" s="20">
        <f t="shared" si="6"/>
        <v>2</v>
      </c>
      <c r="O41" s="20">
        <f t="shared" si="7"/>
      </c>
    </row>
    <row r="42" spans="2:15" ht="17.25" customHeight="1" thickBot="1">
      <c r="B42" s="16">
        <f>'Заповнюємо № 3'!B43</f>
        <v>28</v>
      </c>
      <c r="C42" s="251">
        <f>'Заповнюємо № 3'!C43</f>
        <v>0</v>
      </c>
      <c r="D42" s="252"/>
      <c r="E42" s="17">
        <f>'Заповнюємо № 3'!E43</f>
        <v>0</v>
      </c>
      <c r="F42" s="18">
        <f t="shared" si="0"/>
      </c>
      <c r="G42" s="18">
        <f t="shared" si="1"/>
      </c>
      <c r="H42" s="18">
        <f t="shared" si="2"/>
      </c>
      <c r="I42" s="17">
        <f>'Заповнюємо № 3'!F43</f>
        <v>0</v>
      </c>
      <c r="J42" s="17">
        <f>'Заповнюємо № 3'!G43</f>
        <v>0</v>
      </c>
      <c r="K42" s="19">
        <f t="shared" si="3"/>
      </c>
      <c r="L42" s="19">
        <f t="shared" si="4"/>
      </c>
      <c r="M42" s="19">
        <f t="shared" si="5"/>
      </c>
      <c r="N42" s="20">
        <f t="shared" si="6"/>
        <v>2</v>
      </c>
      <c r="O42" s="20">
        <f t="shared" si="7"/>
      </c>
    </row>
    <row r="43" spans="2:15" ht="17.25" customHeight="1" thickBot="1">
      <c r="B43" s="16">
        <f>'Заповнюємо № 3'!B44</f>
        <v>29</v>
      </c>
      <c r="C43" s="251">
        <f>'Заповнюємо № 3'!C44</f>
        <v>0</v>
      </c>
      <c r="D43" s="252"/>
      <c r="E43" s="17">
        <f>'Заповнюємо № 3'!E44</f>
        <v>0</v>
      </c>
      <c r="F43" s="18">
        <f t="shared" si="0"/>
      </c>
      <c r="G43" s="18">
        <f t="shared" si="1"/>
      </c>
      <c r="H43" s="18">
        <f t="shared" si="2"/>
      </c>
      <c r="I43" s="17">
        <f>'Заповнюємо № 3'!F44</f>
        <v>0</v>
      </c>
      <c r="J43" s="17">
        <f>'Заповнюємо № 3'!G44</f>
        <v>0</v>
      </c>
      <c r="K43" s="19">
        <f t="shared" si="3"/>
      </c>
      <c r="L43" s="19">
        <f t="shared" si="4"/>
      </c>
      <c r="M43" s="19">
        <f t="shared" si="5"/>
      </c>
      <c r="N43" s="20">
        <f t="shared" si="6"/>
        <v>2</v>
      </c>
      <c r="O43" s="20">
        <f t="shared" si="7"/>
      </c>
    </row>
    <row r="44" spans="2:15" ht="17.25" customHeight="1" thickBot="1">
      <c r="B44" s="16">
        <f>'Заповнюємо № 3'!B45</f>
        <v>30</v>
      </c>
      <c r="C44" s="251">
        <f>'Заповнюємо № 3'!C45</f>
        <v>0</v>
      </c>
      <c r="D44" s="252"/>
      <c r="E44" s="17">
        <f>'Заповнюємо № 3'!E45</f>
        <v>0</v>
      </c>
      <c r="F44" s="18">
        <f t="shared" si="0"/>
      </c>
      <c r="G44" s="18">
        <f t="shared" si="1"/>
      </c>
      <c r="H44" s="18">
        <f t="shared" si="2"/>
      </c>
      <c r="I44" s="17">
        <f>'Заповнюємо № 3'!F45</f>
        <v>0</v>
      </c>
      <c r="J44" s="17">
        <f>'Заповнюємо № 3'!G45</f>
        <v>0</v>
      </c>
      <c r="K44" s="19">
        <f t="shared" si="3"/>
      </c>
      <c r="L44" s="19">
        <f t="shared" si="4"/>
      </c>
      <c r="M44" s="19">
        <f t="shared" si="5"/>
      </c>
      <c r="N44" s="20">
        <f t="shared" si="6"/>
        <v>2</v>
      </c>
      <c r="O44" s="20">
        <f t="shared" si="7"/>
      </c>
    </row>
    <row r="45" spans="2:15" ht="17.25" customHeight="1" thickBot="1">
      <c r="B45" s="16">
        <f>'Заповнюємо № 3'!B46</f>
        <v>31</v>
      </c>
      <c r="C45" s="251">
        <f>'Заповнюємо № 3'!C46</f>
        <v>0</v>
      </c>
      <c r="D45" s="252"/>
      <c r="E45" s="17">
        <f>'Заповнюємо № 3'!E46</f>
        <v>0</v>
      </c>
      <c r="F45" s="18">
        <f t="shared" si="0"/>
      </c>
      <c r="G45" s="18">
        <f t="shared" si="1"/>
      </c>
      <c r="H45" s="18">
        <f t="shared" si="2"/>
      </c>
      <c r="I45" s="17">
        <f>'Заповнюємо № 3'!F46</f>
        <v>0</v>
      </c>
      <c r="J45" s="17">
        <f>'Заповнюємо № 3'!G46</f>
        <v>0</v>
      </c>
      <c r="K45" s="19">
        <f t="shared" si="3"/>
      </c>
      <c r="L45" s="19">
        <f t="shared" si="4"/>
      </c>
      <c r="M45" s="19">
        <f t="shared" si="5"/>
      </c>
      <c r="N45" s="20">
        <f t="shared" si="6"/>
        <v>2</v>
      </c>
      <c r="O45" s="20">
        <f t="shared" si="7"/>
      </c>
    </row>
    <row r="46" spans="2:15" ht="17.25" customHeight="1" thickBot="1">
      <c r="B46" s="16">
        <f>'Заповнюємо № 3'!B47</f>
        <v>32</v>
      </c>
      <c r="C46" s="251">
        <f>'Заповнюємо № 3'!C47</f>
        <v>0</v>
      </c>
      <c r="D46" s="252"/>
      <c r="E46" s="17">
        <f>'Заповнюємо № 3'!E47</f>
        <v>0</v>
      </c>
      <c r="F46" s="18">
        <f t="shared" si="0"/>
      </c>
      <c r="G46" s="18">
        <f t="shared" si="1"/>
      </c>
      <c r="H46" s="18">
        <f t="shared" si="2"/>
      </c>
      <c r="I46" s="17">
        <f>'Заповнюємо № 3'!F47</f>
        <v>0</v>
      </c>
      <c r="J46" s="17">
        <f>'Заповнюємо № 3'!G47</f>
        <v>0</v>
      </c>
      <c r="K46" s="19">
        <f t="shared" si="3"/>
      </c>
      <c r="L46" s="19">
        <f t="shared" si="4"/>
      </c>
      <c r="M46" s="19">
        <f t="shared" si="5"/>
      </c>
      <c r="N46" s="20">
        <f t="shared" si="6"/>
        <v>2</v>
      </c>
      <c r="O46" s="20">
        <f t="shared" si="7"/>
      </c>
    </row>
    <row r="47" spans="2:15" ht="17.25" customHeight="1" thickBot="1">
      <c r="B47" s="16">
        <f>'Заповнюємо № 3'!B48</f>
        <v>33</v>
      </c>
      <c r="C47" s="251">
        <f>'Заповнюємо № 3'!C48</f>
        <v>0</v>
      </c>
      <c r="D47" s="252"/>
      <c r="E47" s="17">
        <f>'Заповнюємо № 3'!E48</f>
        <v>0</v>
      </c>
      <c r="F47" s="18">
        <f t="shared" si="0"/>
      </c>
      <c r="G47" s="18">
        <f t="shared" si="1"/>
      </c>
      <c r="H47" s="18">
        <f t="shared" si="2"/>
      </c>
      <c r="I47" s="17">
        <f>'Заповнюємо № 3'!F48</f>
        <v>0</v>
      </c>
      <c r="J47" s="17">
        <f>'Заповнюємо № 3'!G48</f>
        <v>0</v>
      </c>
      <c r="K47" s="19">
        <f t="shared" si="3"/>
      </c>
      <c r="L47" s="19">
        <f t="shared" si="4"/>
      </c>
      <c r="M47" s="19">
        <f t="shared" si="5"/>
      </c>
      <c r="N47" s="20">
        <f t="shared" si="6"/>
        <v>2</v>
      </c>
      <c r="O47" s="20">
        <f t="shared" si="7"/>
      </c>
    </row>
    <row r="48" spans="2:15" ht="17.25" customHeight="1" thickBot="1">
      <c r="B48" s="16">
        <f>'Заповнюємо № 3'!B49</f>
        <v>34</v>
      </c>
      <c r="C48" s="251">
        <f>'Заповнюємо № 3'!C49</f>
        <v>0</v>
      </c>
      <c r="D48" s="252"/>
      <c r="E48" s="17">
        <f>'Заповнюємо № 3'!E49</f>
        <v>0</v>
      </c>
      <c r="F48" s="18">
        <f t="shared" si="0"/>
      </c>
      <c r="G48" s="18">
        <f t="shared" si="1"/>
      </c>
      <c r="H48" s="18">
        <f t="shared" si="2"/>
      </c>
      <c r="I48" s="17">
        <f>'Заповнюємо № 3'!F49</f>
        <v>0</v>
      </c>
      <c r="J48" s="17">
        <f>'Заповнюємо № 3'!G49</f>
        <v>0</v>
      </c>
      <c r="K48" s="19">
        <f t="shared" si="3"/>
      </c>
      <c r="L48" s="19">
        <f t="shared" si="4"/>
      </c>
      <c r="M48" s="19">
        <f t="shared" si="5"/>
      </c>
      <c r="N48" s="20">
        <f t="shared" si="6"/>
        <v>2</v>
      </c>
      <c r="O48" s="20">
        <f t="shared" si="7"/>
      </c>
    </row>
    <row r="49" spans="2:15" ht="17.25" customHeight="1" thickBot="1">
      <c r="B49" s="16">
        <f>'Заповнюємо № 3'!B50</f>
        <v>35</v>
      </c>
      <c r="C49" s="251">
        <f>'Заповнюємо № 3'!C50</f>
        <v>0</v>
      </c>
      <c r="D49" s="252"/>
      <c r="E49" s="17">
        <f>'Заповнюємо № 3'!E50</f>
        <v>0</v>
      </c>
      <c r="F49" s="18">
        <f t="shared" si="0"/>
      </c>
      <c r="G49" s="18">
        <f t="shared" si="1"/>
      </c>
      <c r="H49" s="18">
        <f t="shared" si="2"/>
      </c>
      <c r="I49" s="17">
        <f>'Заповнюємо № 3'!F50</f>
        <v>0</v>
      </c>
      <c r="J49" s="17">
        <f>'Заповнюємо № 3'!G50</f>
        <v>0</v>
      </c>
      <c r="K49" s="19">
        <f t="shared" si="3"/>
      </c>
      <c r="L49" s="19">
        <f t="shared" si="4"/>
      </c>
      <c r="M49" s="19">
        <f t="shared" si="5"/>
      </c>
      <c r="N49" s="20">
        <f t="shared" si="6"/>
        <v>2</v>
      </c>
      <c r="O49" s="20">
        <f t="shared" si="7"/>
      </c>
    </row>
    <row r="50" spans="2:15" ht="17.25" customHeight="1" thickBot="1">
      <c r="B50" s="16">
        <f>'Заповнюємо № 3'!B51</f>
        <v>36</v>
      </c>
      <c r="C50" s="251">
        <f>'Заповнюємо № 3'!C51</f>
        <v>0</v>
      </c>
      <c r="D50" s="252"/>
      <c r="E50" s="17">
        <f>'Заповнюємо № 3'!E51</f>
        <v>0</v>
      </c>
      <c r="F50" s="18">
        <f t="shared" si="0"/>
      </c>
      <c r="G50" s="18">
        <f t="shared" si="1"/>
      </c>
      <c r="H50" s="18">
        <f t="shared" si="2"/>
      </c>
      <c r="I50" s="17">
        <f>'Заповнюємо № 3'!F51</f>
        <v>0</v>
      </c>
      <c r="J50" s="17">
        <f>'Заповнюємо № 3'!G51</f>
        <v>0</v>
      </c>
      <c r="K50" s="19">
        <f t="shared" si="3"/>
      </c>
      <c r="L50" s="19">
        <f t="shared" si="4"/>
      </c>
      <c r="M50" s="19">
        <f t="shared" si="5"/>
      </c>
      <c r="N50" s="20">
        <f t="shared" si="6"/>
        <v>2</v>
      </c>
      <c r="O50" s="20">
        <f t="shared" si="7"/>
      </c>
    </row>
    <row r="52" spans="10:15" ht="4.5" customHeight="1">
      <c r="J52" s="21"/>
      <c r="K52" s="22"/>
      <c r="L52" s="22"/>
      <c r="M52" s="22"/>
      <c r="N52" s="21"/>
      <c r="O52" s="21"/>
    </row>
    <row r="53" spans="3:9" ht="16.5" customHeight="1">
      <c r="C53" s="253"/>
      <c r="D53" s="253"/>
      <c r="E53" s="253"/>
      <c r="I53" s="77">
        <f>COUNTA('Заповнюємо № 3'!C16:C51)</f>
        <v>0</v>
      </c>
    </row>
    <row r="54" ht="7.5" customHeight="1"/>
    <row r="55" spans="3:9" ht="16.5" customHeight="1">
      <c r="C55" s="253" t="s">
        <v>21</v>
      </c>
      <c r="D55" s="253"/>
      <c r="E55" s="253"/>
      <c r="I55" s="77">
        <f>I69</f>
        <v>0</v>
      </c>
    </row>
    <row r="56" ht="16.5" customHeight="1" thickBot="1"/>
    <row r="57" spans="2:15" ht="16.5" customHeight="1" thickBot="1">
      <c r="B57" s="267" t="s">
        <v>20</v>
      </c>
      <c r="C57" s="246" t="s">
        <v>140</v>
      </c>
      <c r="D57" s="247"/>
      <c r="E57" s="81">
        <f aca="true" t="shared" si="8" ref="E57:J57">COUNTIF(E15:E50,1)</f>
        <v>0</v>
      </c>
      <c r="F57" s="81">
        <f t="shared" si="8"/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2">
        <f t="shared" si="8"/>
        <v>0</v>
      </c>
      <c r="K57" s="80"/>
      <c r="L57" s="24"/>
      <c r="M57" s="25"/>
      <c r="N57" s="21"/>
      <c r="O57" s="21"/>
    </row>
    <row r="58" spans="2:15" ht="16.5" customHeight="1" thickBot="1">
      <c r="B58" s="268"/>
      <c r="C58" s="246" t="s">
        <v>150</v>
      </c>
      <c r="D58" s="247"/>
      <c r="E58" s="23">
        <f aca="true" t="shared" si="9" ref="E58:J58">COUNTIF(E15:E50,2)</f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0</v>
      </c>
      <c r="J58" s="83">
        <f t="shared" si="9"/>
        <v>0</v>
      </c>
      <c r="K58" s="80"/>
      <c r="L58" s="24"/>
      <c r="M58" s="25"/>
      <c r="N58" s="21"/>
      <c r="O58" s="21"/>
    </row>
    <row r="59" spans="2:15" ht="16.5" customHeight="1" thickBot="1">
      <c r="B59" s="268"/>
      <c r="C59" s="246" t="s">
        <v>143</v>
      </c>
      <c r="D59" s="247"/>
      <c r="E59" s="84">
        <f aca="true" t="shared" si="10" ref="E59:J59">COUNTIF(E15:E50,3)</f>
        <v>0</v>
      </c>
      <c r="F59" s="84">
        <f t="shared" si="10"/>
        <v>0</v>
      </c>
      <c r="G59" s="84">
        <f t="shared" si="10"/>
        <v>0</v>
      </c>
      <c r="H59" s="84">
        <f t="shared" si="10"/>
        <v>0</v>
      </c>
      <c r="I59" s="84">
        <f t="shared" si="10"/>
        <v>0</v>
      </c>
      <c r="J59" s="85">
        <f t="shared" si="10"/>
        <v>0</v>
      </c>
      <c r="K59" s="80"/>
      <c r="L59" s="24"/>
      <c r="M59" s="25"/>
      <c r="N59" s="21"/>
      <c r="O59" s="21"/>
    </row>
    <row r="60" spans="2:15" ht="16.5" customHeight="1" thickBot="1">
      <c r="B60" s="268"/>
      <c r="C60" s="246" t="s">
        <v>141</v>
      </c>
      <c r="D60" s="247"/>
      <c r="E60" s="81">
        <f aca="true" t="shared" si="11" ref="E60:J60">COUNTIF(E15:E50,4)</f>
        <v>0</v>
      </c>
      <c r="F60" s="81">
        <f t="shared" si="11"/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2">
        <f t="shared" si="11"/>
        <v>0</v>
      </c>
      <c r="K60" s="80"/>
      <c r="L60" s="24"/>
      <c r="M60" s="25"/>
      <c r="N60" s="21"/>
      <c r="O60" s="21"/>
    </row>
    <row r="61" spans="2:15" ht="16.5" customHeight="1" thickBot="1">
      <c r="B61" s="268"/>
      <c r="C61" s="246" t="s">
        <v>142</v>
      </c>
      <c r="D61" s="247"/>
      <c r="E61" s="23">
        <f aca="true" t="shared" si="12" ref="E61:J61">COUNTIF(E15:E50,5)</f>
        <v>0</v>
      </c>
      <c r="F61" s="23">
        <f t="shared" si="12"/>
        <v>0</v>
      </c>
      <c r="G61" s="23">
        <f t="shared" si="12"/>
        <v>0</v>
      </c>
      <c r="H61" s="23">
        <f t="shared" si="12"/>
        <v>0</v>
      </c>
      <c r="I61" s="23">
        <f t="shared" si="12"/>
        <v>0</v>
      </c>
      <c r="J61" s="83">
        <f t="shared" si="12"/>
        <v>0</v>
      </c>
      <c r="K61" s="80"/>
      <c r="L61" s="24"/>
      <c r="M61" s="25"/>
      <c r="N61" s="21"/>
      <c r="O61" s="21"/>
    </row>
    <row r="62" spans="2:15" ht="16.5" customHeight="1" thickBot="1">
      <c r="B62" s="268"/>
      <c r="C62" s="246" t="s">
        <v>144</v>
      </c>
      <c r="D62" s="247"/>
      <c r="E62" s="84">
        <f aca="true" t="shared" si="13" ref="E62:J62">COUNTIF(E15:E50,6)</f>
        <v>0</v>
      </c>
      <c r="F62" s="84">
        <f t="shared" si="13"/>
        <v>0</v>
      </c>
      <c r="G62" s="84">
        <f t="shared" si="13"/>
        <v>0</v>
      </c>
      <c r="H62" s="84">
        <f t="shared" si="13"/>
        <v>0</v>
      </c>
      <c r="I62" s="84">
        <f t="shared" si="13"/>
        <v>0</v>
      </c>
      <c r="J62" s="85">
        <f t="shared" si="13"/>
        <v>0</v>
      </c>
      <c r="K62" s="80"/>
      <c r="L62" s="24"/>
      <c r="M62" s="25"/>
      <c r="N62" s="21"/>
      <c r="O62" s="21"/>
    </row>
    <row r="63" spans="2:15" ht="16.5" customHeight="1" thickBot="1">
      <c r="B63" s="268"/>
      <c r="C63" s="246" t="s">
        <v>145</v>
      </c>
      <c r="D63" s="247"/>
      <c r="E63" s="81">
        <f aca="true" t="shared" si="14" ref="E63:J63">COUNTIF(E15:E50,7)</f>
        <v>0</v>
      </c>
      <c r="F63" s="81">
        <f t="shared" si="14"/>
        <v>0</v>
      </c>
      <c r="G63" s="81">
        <f t="shared" si="14"/>
        <v>0</v>
      </c>
      <c r="H63" s="81">
        <f t="shared" si="14"/>
        <v>0</v>
      </c>
      <c r="I63" s="81">
        <f t="shared" si="14"/>
        <v>0</v>
      </c>
      <c r="J63" s="82">
        <f t="shared" si="14"/>
        <v>0</v>
      </c>
      <c r="K63" s="80"/>
      <c r="L63" s="24"/>
      <c r="M63" s="25"/>
      <c r="N63" s="21"/>
      <c r="O63" s="21"/>
    </row>
    <row r="64" spans="2:15" ht="16.5" customHeight="1" thickBot="1">
      <c r="B64" s="268"/>
      <c r="C64" s="246" t="s">
        <v>146</v>
      </c>
      <c r="D64" s="247"/>
      <c r="E64" s="23">
        <f aca="true" t="shared" si="15" ref="E64:J64">COUNTIF(E15:E50,8)</f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83">
        <f t="shared" si="15"/>
        <v>0</v>
      </c>
      <c r="K64" s="80"/>
      <c r="L64" s="24"/>
      <c r="M64" s="25"/>
      <c r="N64" s="21"/>
      <c r="O64" s="21"/>
    </row>
    <row r="65" spans="2:15" ht="16.5" customHeight="1" thickBot="1">
      <c r="B65" s="268"/>
      <c r="C65" s="246" t="s">
        <v>151</v>
      </c>
      <c r="D65" s="247"/>
      <c r="E65" s="84">
        <f aca="true" t="shared" si="16" ref="E65:J65">COUNTIF(E15:E50,9)</f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5">
        <f t="shared" si="16"/>
        <v>0</v>
      </c>
      <c r="K65" s="80"/>
      <c r="L65" s="24"/>
      <c r="M65" s="25"/>
      <c r="N65" s="21"/>
      <c r="O65" s="21"/>
    </row>
    <row r="66" spans="2:15" ht="16.5" customHeight="1" thickBot="1">
      <c r="B66" s="268"/>
      <c r="C66" s="246" t="s">
        <v>147</v>
      </c>
      <c r="D66" s="247"/>
      <c r="E66" s="81">
        <f aca="true" t="shared" si="17" ref="E66:J66">COUNTIF(E15:E50,10)</f>
        <v>0</v>
      </c>
      <c r="F66" s="81">
        <f t="shared" si="17"/>
        <v>0</v>
      </c>
      <c r="G66" s="81">
        <f t="shared" si="17"/>
        <v>0</v>
      </c>
      <c r="H66" s="81">
        <f t="shared" si="17"/>
        <v>0</v>
      </c>
      <c r="I66" s="81">
        <f t="shared" si="17"/>
        <v>0</v>
      </c>
      <c r="J66" s="82">
        <f t="shared" si="17"/>
        <v>0</v>
      </c>
      <c r="K66" s="80"/>
      <c r="L66" s="24"/>
      <c r="M66" s="25"/>
      <c r="N66" s="21"/>
      <c r="O66" s="21"/>
    </row>
    <row r="67" spans="2:15" ht="16.5" customHeight="1" thickBot="1">
      <c r="B67" s="268"/>
      <c r="C67" s="246" t="s">
        <v>148</v>
      </c>
      <c r="D67" s="247"/>
      <c r="E67" s="23">
        <f aca="true" t="shared" si="18" ref="E67:J67">COUNTIF(E15:E50,11)</f>
        <v>0</v>
      </c>
      <c r="F67" s="23">
        <f t="shared" si="18"/>
        <v>0</v>
      </c>
      <c r="G67" s="23">
        <f t="shared" si="18"/>
        <v>0</v>
      </c>
      <c r="H67" s="23">
        <f t="shared" si="18"/>
        <v>0</v>
      </c>
      <c r="I67" s="23">
        <f t="shared" si="18"/>
        <v>0</v>
      </c>
      <c r="J67" s="83">
        <f t="shared" si="18"/>
        <v>0</v>
      </c>
      <c r="K67" s="80"/>
      <c r="L67" s="24"/>
      <c r="M67" s="25"/>
      <c r="N67" s="21"/>
      <c r="O67" s="21"/>
    </row>
    <row r="68" spans="2:15" ht="16.5" customHeight="1" thickBot="1">
      <c r="B68" s="269"/>
      <c r="C68" s="246" t="s">
        <v>149</v>
      </c>
      <c r="D68" s="247"/>
      <c r="E68" s="84">
        <f aca="true" t="shared" si="19" ref="E68:J68">COUNTIF(E15:E50,12)</f>
        <v>0</v>
      </c>
      <c r="F68" s="84">
        <f t="shared" si="19"/>
        <v>0</v>
      </c>
      <c r="G68" s="84">
        <f t="shared" si="19"/>
        <v>0</v>
      </c>
      <c r="H68" s="84">
        <f t="shared" si="19"/>
        <v>0</v>
      </c>
      <c r="I68" s="84">
        <f t="shared" si="19"/>
        <v>0</v>
      </c>
      <c r="J68" s="85">
        <f t="shared" si="19"/>
        <v>0</v>
      </c>
      <c r="K68" s="80"/>
      <c r="L68" s="24"/>
      <c r="M68" s="25"/>
      <c r="N68" s="21"/>
      <c r="O68" s="21"/>
    </row>
    <row r="69" spans="4:15" ht="16.5" customHeight="1" hidden="1">
      <c r="D69" s="26">
        <f aca="true" t="shared" si="20" ref="D69:J69">SUM(D57:D68)</f>
        <v>0</v>
      </c>
      <c r="E69" s="26">
        <f t="shared" si="20"/>
        <v>0</v>
      </c>
      <c r="F69" s="26">
        <f t="shared" si="20"/>
        <v>0</v>
      </c>
      <c r="G69" s="26">
        <f t="shared" si="20"/>
        <v>0</v>
      </c>
      <c r="H69" s="26">
        <f t="shared" si="20"/>
        <v>0</v>
      </c>
      <c r="I69" s="26">
        <f t="shared" si="20"/>
        <v>0</v>
      </c>
      <c r="J69" s="26">
        <f t="shared" si="20"/>
        <v>0</v>
      </c>
      <c r="N69" s="26">
        <f>COUNTIF(N15:N50,"розбіжність")</f>
        <v>0</v>
      </c>
      <c r="O69" s="26">
        <f>COUNTIF(O15:O50,"розбіжність")</f>
        <v>0</v>
      </c>
    </row>
    <row r="70" spans="5:10" ht="10.5" customHeight="1">
      <c r="E70" s="27"/>
      <c r="F70" s="27"/>
      <c r="G70" s="27"/>
      <c r="H70" s="27"/>
      <c r="I70" s="27"/>
      <c r="J70" s="27"/>
    </row>
    <row r="71" spans="2:10" ht="16.5" customHeight="1">
      <c r="B71" s="248" t="s">
        <v>1</v>
      </c>
      <c r="C71" s="249"/>
      <c r="D71" s="250"/>
      <c r="E71" s="28">
        <f aca="true" t="shared" si="21" ref="E71:J71">E68+E67+E66</f>
        <v>0</v>
      </c>
      <c r="F71" s="28">
        <f t="shared" si="21"/>
        <v>0</v>
      </c>
      <c r="G71" s="28">
        <f t="shared" si="21"/>
        <v>0</v>
      </c>
      <c r="H71" s="28">
        <f t="shared" si="21"/>
        <v>0</v>
      </c>
      <c r="I71" s="28">
        <f t="shared" si="21"/>
        <v>0</v>
      </c>
      <c r="J71" s="28">
        <f t="shared" si="21"/>
        <v>0</v>
      </c>
    </row>
    <row r="72" spans="2:10" ht="16.5" customHeight="1">
      <c r="B72" s="248" t="s">
        <v>2</v>
      </c>
      <c r="C72" s="249"/>
      <c r="D72" s="250"/>
      <c r="E72" s="28">
        <f aca="true" t="shared" si="22" ref="E72:J72">E65+E64+E63</f>
        <v>0</v>
      </c>
      <c r="F72" s="28">
        <f t="shared" si="22"/>
        <v>0</v>
      </c>
      <c r="G72" s="28">
        <f t="shared" si="22"/>
        <v>0</v>
      </c>
      <c r="H72" s="28">
        <f t="shared" si="22"/>
        <v>0</v>
      </c>
      <c r="I72" s="28">
        <f t="shared" si="22"/>
        <v>0</v>
      </c>
      <c r="J72" s="28">
        <f t="shared" si="22"/>
        <v>0</v>
      </c>
    </row>
    <row r="73" spans="2:10" ht="16.5" customHeight="1">
      <c r="B73" s="248" t="s">
        <v>3</v>
      </c>
      <c r="C73" s="249"/>
      <c r="D73" s="250"/>
      <c r="E73" s="28">
        <f aca="true" t="shared" si="23" ref="E73:J73">E62+E61+E60</f>
        <v>0</v>
      </c>
      <c r="F73" s="28">
        <f t="shared" si="23"/>
        <v>0</v>
      </c>
      <c r="G73" s="28">
        <f t="shared" si="23"/>
        <v>0</v>
      </c>
      <c r="H73" s="28">
        <f t="shared" si="23"/>
        <v>0</v>
      </c>
      <c r="I73" s="28">
        <f t="shared" si="23"/>
        <v>0</v>
      </c>
      <c r="J73" s="28">
        <f t="shared" si="23"/>
        <v>0</v>
      </c>
    </row>
    <row r="74" spans="2:10" ht="16.5" customHeight="1">
      <c r="B74" s="248" t="s">
        <v>4</v>
      </c>
      <c r="C74" s="249"/>
      <c r="D74" s="250"/>
      <c r="E74" s="28">
        <f aca="true" t="shared" si="24" ref="E74:J74">E59+E58+E57</f>
        <v>0</v>
      </c>
      <c r="F74" s="28">
        <f t="shared" si="24"/>
        <v>0</v>
      </c>
      <c r="G74" s="28">
        <f t="shared" si="24"/>
        <v>0</v>
      </c>
      <c r="H74" s="28">
        <f t="shared" si="24"/>
        <v>0</v>
      </c>
      <c r="I74" s="28">
        <f t="shared" si="24"/>
        <v>0</v>
      </c>
      <c r="J74" s="28">
        <f t="shared" si="24"/>
        <v>0</v>
      </c>
    </row>
    <row r="75" spans="2:4" ht="7.5" customHeight="1">
      <c r="B75" s="248"/>
      <c r="C75" s="249"/>
      <c r="D75" s="42"/>
    </row>
    <row r="76" spans="2:10" ht="15.75" customHeight="1">
      <c r="B76" s="248" t="s">
        <v>22</v>
      </c>
      <c r="C76" s="249"/>
      <c r="D76" s="250"/>
      <c r="E76" s="29" t="e">
        <f aca="true" t="shared" si="25" ref="E76:J76">E71/E69</f>
        <v>#DIV/0!</v>
      </c>
      <c r="F76" s="29" t="e">
        <f t="shared" si="25"/>
        <v>#DIV/0!</v>
      </c>
      <c r="G76" s="29" t="e">
        <f t="shared" si="25"/>
        <v>#DIV/0!</v>
      </c>
      <c r="H76" s="29" t="e">
        <f t="shared" si="25"/>
        <v>#DIV/0!</v>
      </c>
      <c r="I76" s="29" t="e">
        <f t="shared" si="25"/>
        <v>#DIV/0!</v>
      </c>
      <c r="J76" s="29" t="e">
        <f t="shared" si="25"/>
        <v>#DIV/0!</v>
      </c>
    </row>
    <row r="77" spans="2:10" ht="15.75" customHeight="1">
      <c r="B77" s="248" t="s">
        <v>23</v>
      </c>
      <c r="C77" s="249"/>
      <c r="D77" s="250"/>
      <c r="E77" s="29" t="e">
        <f aca="true" t="shared" si="26" ref="E77:J77">E72/E69</f>
        <v>#DIV/0!</v>
      </c>
      <c r="F77" s="29" t="e">
        <f t="shared" si="26"/>
        <v>#DIV/0!</v>
      </c>
      <c r="G77" s="29" t="e">
        <f t="shared" si="26"/>
        <v>#DIV/0!</v>
      </c>
      <c r="H77" s="29" t="e">
        <f t="shared" si="26"/>
        <v>#DIV/0!</v>
      </c>
      <c r="I77" s="29" t="e">
        <f t="shared" si="26"/>
        <v>#DIV/0!</v>
      </c>
      <c r="J77" s="29" t="e">
        <f t="shared" si="26"/>
        <v>#DIV/0!</v>
      </c>
    </row>
    <row r="78" spans="2:10" ht="15.75" customHeight="1">
      <c r="B78" s="248" t="s">
        <v>24</v>
      </c>
      <c r="C78" s="249"/>
      <c r="D78" s="250"/>
      <c r="E78" s="29" t="e">
        <f aca="true" t="shared" si="27" ref="E78:J78">E73/E69</f>
        <v>#DIV/0!</v>
      </c>
      <c r="F78" s="29" t="e">
        <f t="shared" si="27"/>
        <v>#DIV/0!</v>
      </c>
      <c r="G78" s="29" t="e">
        <f t="shared" si="27"/>
        <v>#DIV/0!</v>
      </c>
      <c r="H78" s="29" t="e">
        <f t="shared" si="27"/>
        <v>#DIV/0!</v>
      </c>
      <c r="I78" s="29" t="e">
        <f t="shared" si="27"/>
        <v>#DIV/0!</v>
      </c>
      <c r="J78" s="29" t="e">
        <f t="shared" si="27"/>
        <v>#DIV/0!</v>
      </c>
    </row>
    <row r="79" spans="2:10" ht="15.75" customHeight="1">
      <c r="B79" s="248" t="s">
        <v>25</v>
      </c>
      <c r="C79" s="249"/>
      <c r="D79" s="250"/>
      <c r="E79" s="29" t="e">
        <f aca="true" t="shared" si="28" ref="E79:J79">E74/E69</f>
        <v>#DIV/0!</v>
      </c>
      <c r="F79" s="29" t="e">
        <f t="shared" si="28"/>
        <v>#DIV/0!</v>
      </c>
      <c r="G79" s="29" t="e">
        <f t="shared" si="28"/>
        <v>#DIV/0!</v>
      </c>
      <c r="H79" s="29" t="e">
        <f t="shared" si="28"/>
        <v>#DIV/0!</v>
      </c>
      <c r="I79" s="29" t="e">
        <f t="shared" si="28"/>
        <v>#DIV/0!</v>
      </c>
      <c r="J79" s="29" t="e">
        <f t="shared" si="28"/>
        <v>#DIV/0!</v>
      </c>
    </row>
    <row r="81" spans="2:10" ht="15.75" customHeight="1">
      <c r="B81" s="248" t="s">
        <v>5</v>
      </c>
      <c r="C81" s="249"/>
      <c r="D81" s="250"/>
      <c r="E81" s="29" t="e">
        <f aca="true" t="shared" si="29" ref="E81:J81">E76+E77</f>
        <v>#DIV/0!</v>
      </c>
      <c r="F81" s="29" t="e">
        <f t="shared" si="29"/>
        <v>#DIV/0!</v>
      </c>
      <c r="G81" s="29" t="e">
        <f t="shared" si="29"/>
        <v>#DIV/0!</v>
      </c>
      <c r="H81" s="29" t="e">
        <f t="shared" si="29"/>
        <v>#DIV/0!</v>
      </c>
      <c r="I81" s="29" t="e">
        <f t="shared" si="29"/>
        <v>#DIV/0!</v>
      </c>
      <c r="J81" s="29" t="e">
        <f t="shared" si="29"/>
        <v>#DIV/0!</v>
      </c>
    </row>
    <row r="82" spans="2:10" ht="15.75" customHeight="1">
      <c r="B82" s="248" t="s">
        <v>17</v>
      </c>
      <c r="C82" s="249"/>
      <c r="D82" s="250"/>
      <c r="E82" s="29" t="e">
        <f aca="true" t="shared" si="30" ref="E82:J82">E76+E77+E78</f>
        <v>#DIV/0!</v>
      </c>
      <c r="F82" s="29" t="e">
        <f t="shared" si="30"/>
        <v>#DIV/0!</v>
      </c>
      <c r="G82" s="29" t="e">
        <f t="shared" si="30"/>
        <v>#DIV/0!</v>
      </c>
      <c r="H82" s="29" t="e">
        <f t="shared" si="30"/>
        <v>#DIV/0!</v>
      </c>
      <c r="I82" s="29" t="e">
        <f t="shared" si="30"/>
        <v>#DIV/0!</v>
      </c>
      <c r="J82" s="29" t="e">
        <f t="shared" si="30"/>
        <v>#DIV/0!</v>
      </c>
    </row>
    <row r="83" spans="2:10" ht="15.75" customHeight="1">
      <c r="B83" s="248" t="s">
        <v>6</v>
      </c>
      <c r="C83" s="249"/>
      <c r="D83" s="250"/>
      <c r="E83" s="30" t="e">
        <f aca="true" t="shared" si="31" ref="E83:J83">(E57+E58*2+E59*3+E60*4+E61*5+E62*6+E63*7+E64*8+E65*9+E66*10+E67*11+E68*12)/E69</f>
        <v>#DIV/0!</v>
      </c>
      <c r="F83" s="30" t="e">
        <f t="shared" si="31"/>
        <v>#DIV/0!</v>
      </c>
      <c r="G83" s="30" t="e">
        <f t="shared" si="31"/>
        <v>#DIV/0!</v>
      </c>
      <c r="H83" s="30" t="e">
        <f t="shared" si="31"/>
        <v>#DIV/0!</v>
      </c>
      <c r="I83" s="30" t="e">
        <f t="shared" si="31"/>
        <v>#DIV/0!</v>
      </c>
      <c r="J83" s="30" t="e">
        <f t="shared" si="31"/>
        <v>#DIV/0!</v>
      </c>
    </row>
    <row r="84" spans="2:10" ht="15.75" customHeight="1">
      <c r="B84" s="248" t="s">
        <v>15</v>
      </c>
      <c r="C84" s="249"/>
      <c r="D84" s="250"/>
      <c r="E84" s="29" t="e">
        <f aca="true" t="shared" si="32" ref="E84:J84">(E71*1+E72*0.64+E73*0.36+E74*0.16)/E69</f>
        <v>#DIV/0!</v>
      </c>
      <c r="F84" s="29" t="e">
        <f t="shared" si="32"/>
        <v>#DIV/0!</v>
      </c>
      <c r="G84" s="29" t="e">
        <f t="shared" si="32"/>
        <v>#DIV/0!</v>
      </c>
      <c r="H84" s="29" t="e">
        <f t="shared" si="32"/>
        <v>#DIV/0!</v>
      </c>
      <c r="I84" s="29" t="e">
        <f t="shared" si="32"/>
        <v>#DIV/0!</v>
      </c>
      <c r="J84" s="29" t="e">
        <f t="shared" si="32"/>
        <v>#DIV/0!</v>
      </c>
    </row>
    <row r="86" spans="2:9" ht="30.75" customHeight="1">
      <c r="B86" s="270" t="s">
        <v>37</v>
      </c>
      <c r="C86" s="270"/>
      <c r="D86" s="270"/>
      <c r="E86" s="270"/>
      <c r="I86" s="29" t="e">
        <f>N69/I55</f>
        <v>#DIV/0!</v>
      </c>
    </row>
    <row r="88" spans="2:9" ht="15.75">
      <c r="B88" s="270" t="s">
        <v>15</v>
      </c>
      <c r="C88" s="270"/>
      <c r="D88" s="270"/>
      <c r="E88" s="270"/>
      <c r="I88" s="29" t="e">
        <f>J84</f>
        <v>#DIV/0!</v>
      </c>
    </row>
    <row r="90" spans="2:9" ht="15.75">
      <c r="B90" s="270" t="s">
        <v>16</v>
      </c>
      <c r="C90" s="270"/>
      <c r="D90" s="270"/>
      <c r="E90" s="270"/>
      <c r="F90" s="24"/>
      <c r="G90" s="24"/>
      <c r="H90" s="24"/>
      <c r="I90" s="29" t="e">
        <f>O69/I55</f>
        <v>#DIV/0!</v>
      </c>
    </row>
    <row r="93" spans="2:14" s="4" customFormat="1" ht="16.5" customHeight="1" thickBot="1">
      <c r="B93" s="189" t="s">
        <v>33</v>
      </c>
      <c r="C93" s="189"/>
      <c r="D93" s="76">
        <f>'Заповнюємо № 3'!D66</f>
        <v>0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6" s="4" customFormat="1" ht="16.5" customHeight="1">
      <c r="B94" s="38"/>
      <c r="C94" s="38"/>
      <c r="D94" s="38"/>
      <c r="E94" s="38"/>
      <c r="F94" s="38"/>
    </row>
    <row r="95" spans="2:15" s="4" customFormat="1" ht="16.5" customHeight="1" thickBot="1">
      <c r="B95" s="189" t="s">
        <v>34</v>
      </c>
      <c r="C95" s="189"/>
      <c r="D95" s="75"/>
      <c r="E95" s="37"/>
      <c r="F95" s="55"/>
      <c r="G95" s="55"/>
      <c r="H95" s="55"/>
      <c r="I95" s="272">
        <f>'Заповнюємо № 3'!D68</f>
        <v>0</v>
      </c>
      <c r="J95" s="272"/>
      <c r="K95" s="272"/>
      <c r="L95" s="272"/>
      <c r="M95" s="272"/>
      <c r="N95" s="272"/>
      <c r="O95" s="272"/>
    </row>
    <row r="96" spans="2:15" s="4" customFormat="1" ht="16.5" customHeight="1">
      <c r="B96" s="38"/>
      <c r="C96" s="65" t="s">
        <v>59</v>
      </c>
      <c r="D96" s="74" t="s">
        <v>57</v>
      </c>
      <c r="E96" s="73"/>
      <c r="F96" s="72"/>
      <c r="G96" s="72"/>
      <c r="H96" s="72"/>
      <c r="I96" s="271" t="s">
        <v>58</v>
      </c>
      <c r="J96" s="271"/>
      <c r="K96" s="271"/>
      <c r="L96" s="271"/>
      <c r="M96" s="271"/>
      <c r="N96" s="271"/>
      <c r="O96" s="271"/>
    </row>
    <row r="97" spans="2:6" s="4" customFormat="1" ht="16.5" customHeight="1">
      <c r="B97" s="37"/>
      <c r="C97" s="37"/>
      <c r="D97" s="37"/>
      <c r="E97" s="37"/>
      <c r="F97" s="37"/>
    </row>
    <row r="98" spans="2:15" s="4" customFormat="1" ht="16.5" customHeight="1" thickBot="1">
      <c r="B98" s="189" t="s">
        <v>36</v>
      </c>
      <c r="C98" s="189"/>
      <c r="D98" s="75"/>
      <c r="E98" s="37"/>
      <c r="F98" s="55"/>
      <c r="G98" s="55"/>
      <c r="H98" s="55"/>
      <c r="I98" s="272">
        <f>'Заповнюємо № 3'!D71</f>
        <v>0</v>
      </c>
      <c r="J98" s="272"/>
      <c r="K98" s="272"/>
      <c r="L98" s="272"/>
      <c r="M98" s="272"/>
      <c r="N98" s="272"/>
      <c r="O98" s="272"/>
    </row>
    <row r="99" spans="2:15" s="4" customFormat="1" ht="16.5" customHeight="1">
      <c r="B99" s="39"/>
      <c r="D99" s="74" t="s">
        <v>57</v>
      </c>
      <c r="E99" s="73"/>
      <c r="F99" s="72"/>
      <c r="G99" s="72"/>
      <c r="H99" s="72"/>
      <c r="I99" s="271" t="s">
        <v>58</v>
      </c>
      <c r="J99" s="271"/>
      <c r="K99" s="271"/>
      <c r="L99" s="271"/>
      <c r="M99" s="271"/>
      <c r="N99" s="271"/>
      <c r="O99" s="271"/>
    </row>
  </sheetData>
  <sheetProtection password="C4EF" sheet="1"/>
  <mergeCells count="90">
    <mergeCell ref="B83:D83"/>
    <mergeCell ref="B84:D84"/>
    <mergeCell ref="B74:D74"/>
    <mergeCell ref="B76:D76"/>
    <mergeCell ref="B77:D77"/>
    <mergeCell ref="B78:D78"/>
    <mergeCell ref="B75:C75"/>
    <mergeCell ref="B71:D71"/>
    <mergeCell ref="C55:E55"/>
    <mergeCell ref="B57:B68"/>
    <mergeCell ref="C57:D57"/>
    <mergeCell ref="C58:D58"/>
    <mergeCell ref="C59:D59"/>
    <mergeCell ref="C60:D60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B93:C93"/>
    <mergeCell ref="B90:E90"/>
    <mergeCell ref="B10:C10"/>
    <mergeCell ref="B11:C11"/>
    <mergeCell ref="C13:D14"/>
    <mergeCell ref="C15:D15"/>
    <mergeCell ref="C20:D20"/>
    <mergeCell ref="C21:D21"/>
    <mergeCell ref="C22:D22"/>
    <mergeCell ref="C23:D23"/>
    <mergeCell ref="I99:O99"/>
    <mergeCell ref="B98:C98"/>
    <mergeCell ref="I95:O95"/>
    <mergeCell ref="I96:O96"/>
    <mergeCell ref="I98:O98"/>
    <mergeCell ref="B95:C95"/>
    <mergeCell ref="B86:E86"/>
    <mergeCell ref="B88:E88"/>
    <mergeCell ref="B79:D79"/>
    <mergeCell ref="B81:D81"/>
    <mergeCell ref="B82:D82"/>
    <mergeCell ref="C16:D16"/>
    <mergeCell ref="C17:D17"/>
    <mergeCell ref="C24:D24"/>
    <mergeCell ref="C25:D25"/>
    <mergeCell ref="C26:D26"/>
    <mergeCell ref="B72:D72"/>
    <mergeCell ref="B73:D73"/>
    <mergeCell ref="C53:E53"/>
    <mergeCell ref="B3:C3"/>
    <mergeCell ref="B4:C4"/>
    <mergeCell ref="E13:E14"/>
    <mergeCell ref="B5:C5"/>
    <mergeCell ref="B9:C9"/>
    <mergeCell ref="B13:B14"/>
    <mergeCell ref="B8:C8"/>
    <mergeCell ref="C18:D18"/>
    <mergeCell ref="C19:D19"/>
    <mergeCell ref="B2:O2"/>
    <mergeCell ref="O13:O14"/>
    <mergeCell ref="N13:N14"/>
    <mergeCell ref="B6:C6"/>
    <mergeCell ref="B7:C7"/>
    <mergeCell ref="I13:J13"/>
    <mergeCell ref="C65:D65"/>
    <mergeCell ref="C66:D66"/>
    <mergeCell ref="C67:D67"/>
    <mergeCell ref="C68:D68"/>
    <mergeCell ref="C61:D61"/>
    <mergeCell ref="C62:D62"/>
    <mergeCell ref="C63:D63"/>
    <mergeCell ref="C64:D64"/>
  </mergeCells>
  <conditionalFormatting sqref="B15:B50">
    <cfRule type="expression" priority="1" dxfId="79" stopIfTrue="1">
      <formula>C15=0</formula>
    </cfRule>
  </conditionalFormatting>
  <conditionalFormatting sqref="C53 C55 B57 D98 D95 D93 I15:M50 I98 D3 D4:E11 I10 C15:C50 F71:H74 I95 E15:E50 E57:J68 C57:C68">
    <cfRule type="cellIs" priority="2" dxfId="79" operator="equal" stopIfTrue="1">
      <formula>0</formula>
    </cfRule>
  </conditionalFormatting>
  <conditionalFormatting sqref="N15:N50">
    <cfRule type="cellIs" priority="3" dxfId="83" operator="equal" stopIfTrue="1">
      <formula>"розбіжність"</formula>
    </cfRule>
    <cfRule type="cellIs" priority="4" dxfId="79" operator="greaterThanOrEqual" stopIfTrue="1">
      <formula>1</formula>
    </cfRule>
  </conditionalFormatting>
  <conditionalFormatting sqref="O15:O50">
    <cfRule type="cellIs" priority="5" dxfId="83" operator="equal" stopIfTrue="1">
      <formula>"розбіжність"</formula>
    </cfRule>
  </conditionalFormatting>
  <conditionalFormatting sqref="E76:E79 E81:E84 E71:E74">
    <cfRule type="expression" priority="7" dxfId="79" stopIfTrue="1">
      <formula>$E$69=0</formula>
    </cfRule>
  </conditionalFormatting>
  <conditionalFormatting sqref="I76:I79 I81:I84 I71:I74">
    <cfRule type="expression" priority="8" dxfId="79" stopIfTrue="1">
      <formula>$I$69=0</formula>
    </cfRule>
  </conditionalFormatting>
  <conditionalFormatting sqref="J76:J79 J81:J84 I86 I88 I90 J71:J74">
    <cfRule type="expression" priority="9" dxfId="79" stopIfTrue="1">
      <formula>$J$69=0</formula>
    </cfRule>
  </conditionalFormatting>
  <printOptions/>
  <pageMargins left="0.13" right="0.04" top="0.32" bottom="0.28" header="0.2" footer="0.28"/>
  <pageSetup horizontalDpi="600" verticalDpi="600" orientation="portrait" paperSize="9" scale="82" r:id="rId1"/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2:N22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2" width="2.25390625" style="46" customWidth="1"/>
    <col min="3" max="3" width="51.375" style="46" customWidth="1"/>
    <col min="4" max="4" width="22.625" style="46" customWidth="1"/>
    <col min="5" max="5" width="23.25390625" style="46" customWidth="1"/>
    <col min="6" max="6" width="22.625" style="46" customWidth="1"/>
    <col min="7" max="7" width="20.875" style="46" customWidth="1"/>
    <col min="8" max="9" width="7.375" style="46" customWidth="1"/>
    <col min="10" max="16384" width="9.125" style="46" customWidth="1"/>
  </cols>
  <sheetData>
    <row r="2" spans="2:14" ht="18.75" customHeight="1">
      <c r="B2" s="45"/>
      <c r="C2" s="273" t="s">
        <v>38</v>
      </c>
      <c r="D2" s="273"/>
      <c r="E2" s="273"/>
      <c r="F2" s="273"/>
      <c r="G2" s="273"/>
      <c r="H2" s="45"/>
      <c r="I2" s="45"/>
      <c r="J2" s="45"/>
      <c r="K2" s="45"/>
      <c r="L2" s="45"/>
      <c r="M2" s="45"/>
      <c r="N2" s="45"/>
    </row>
    <row r="3" spans="2:14" ht="36" customHeight="1">
      <c r="B3" s="45"/>
      <c r="C3" s="35"/>
      <c r="D3" s="35"/>
      <c r="E3" s="35"/>
      <c r="F3" s="35"/>
      <c r="G3" s="35"/>
      <c r="H3" s="45"/>
      <c r="I3" s="45"/>
      <c r="J3" s="45"/>
      <c r="K3" s="45"/>
      <c r="L3" s="45"/>
      <c r="M3" s="45"/>
      <c r="N3" s="45"/>
    </row>
    <row r="4" spans="2:14" ht="18.75" customHeight="1">
      <c r="B4" s="45"/>
      <c r="C4" s="47" t="s">
        <v>27</v>
      </c>
      <c r="D4" s="48" t="str">
        <f>'Заповнюємо № 3'!FY41</f>
        <v>Математика</v>
      </c>
      <c r="E4" s="52"/>
      <c r="F4" s="52"/>
      <c r="G4" s="35"/>
      <c r="H4" s="45"/>
      <c r="I4" s="45"/>
      <c r="J4" s="45"/>
      <c r="K4" s="45"/>
      <c r="L4" s="45"/>
      <c r="M4" s="45"/>
      <c r="N4" s="45"/>
    </row>
    <row r="5" spans="2:14" ht="18.75" customHeight="1">
      <c r="B5" s="45"/>
      <c r="C5" s="47"/>
      <c r="D5" s="35"/>
      <c r="E5" s="35"/>
      <c r="F5" s="35"/>
      <c r="G5" s="35"/>
      <c r="H5" s="45"/>
      <c r="I5" s="45"/>
      <c r="J5" s="45"/>
      <c r="K5" s="45"/>
      <c r="L5" s="45"/>
      <c r="M5" s="45"/>
      <c r="N5" s="45"/>
    </row>
    <row r="6" spans="2:14" ht="18.75" customHeight="1">
      <c r="B6" s="45"/>
      <c r="C6" s="47" t="s">
        <v>0</v>
      </c>
      <c r="D6" s="169">
        <f>'Заповнюємо № 3'!D8</f>
        <v>0</v>
      </c>
      <c r="E6" s="52"/>
      <c r="F6" s="52"/>
      <c r="G6" s="35"/>
      <c r="H6" s="45"/>
      <c r="I6" s="45"/>
      <c r="J6" s="45"/>
      <c r="K6" s="45"/>
      <c r="L6" s="45"/>
      <c r="M6" s="45"/>
      <c r="N6" s="45"/>
    </row>
    <row r="7" spans="2:14" ht="18.75" customHeight="1">
      <c r="B7" s="35"/>
      <c r="C7" s="35"/>
      <c r="D7" s="35"/>
      <c r="E7" s="35"/>
      <c r="F7" s="35"/>
      <c r="G7" s="45"/>
      <c r="H7" s="45"/>
      <c r="I7" s="45"/>
      <c r="J7" s="45"/>
      <c r="K7" s="45"/>
      <c r="L7" s="45"/>
      <c r="M7" s="45"/>
      <c r="N7" s="45"/>
    </row>
    <row r="8" spans="3:9" ht="56.25" customHeight="1">
      <c r="C8" s="51" t="s">
        <v>39</v>
      </c>
      <c r="D8" s="51" t="s">
        <v>29</v>
      </c>
      <c r="E8" s="51" t="s">
        <v>40</v>
      </c>
      <c r="F8" s="51" t="s">
        <v>42</v>
      </c>
      <c r="G8" s="51" t="s">
        <v>43</v>
      </c>
      <c r="H8" s="49"/>
      <c r="I8" s="49"/>
    </row>
    <row r="9" spans="2:7" s="50" customFormat="1" ht="30" customHeight="1">
      <c r="B9" s="47"/>
      <c r="C9" s="59">
        <f>'Заповнюємо № 3'!D9</f>
        <v>0</v>
      </c>
      <c r="D9" s="60">
        <f>'Протокол № 3'!D10</f>
      </c>
      <c r="E9" s="60">
        <f>'Протокол № 3'!I10</f>
      </c>
      <c r="F9" s="60">
        <f>'Заповнюємо № 3'!FY238</f>
      </c>
      <c r="G9" s="61">
        <f>'Заповнюємо № 3'!F6</f>
        <v>0</v>
      </c>
    </row>
    <row r="10" spans="2:7" s="50" customFormat="1" ht="30" customHeight="1">
      <c r="B10" s="47"/>
      <c r="C10" s="64"/>
      <c r="D10" s="65"/>
      <c r="E10" s="65"/>
      <c r="F10" s="65"/>
      <c r="G10" s="66"/>
    </row>
    <row r="11" ht="18.75" hidden="1">
      <c r="C11" s="46">
        <f>'Протокол № 3'!J69</f>
        <v>0</v>
      </c>
    </row>
    <row r="12" spans="3:7" ht="31.5" customHeight="1">
      <c r="C12" s="274" t="s">
        <v>41</v>
      </c>
      <c r="D12" s="274" t="s">
        <v>18</v>
      </c>
      <c r="E12" s="274" t="s">
        <v>44</v>
      </c>
      <c r="F12" s="275"/>
      <c r="G12" s="276"/>
    </row>
    <row r="13" spans="3:7" ht="55.5" customHeight="1">
      <c r="C13" s="274"/>
      <c r="D13" s="274"/>
      <c r="E13" s="274"/>
      <c r="F13" s="277"/>
      <c r="G13" s="278"/>
    </row>
    <row r="14" spans="3:7" s="50" customFormat="1" ht="30.75" customHeight="1">
      <c r="C14" s="62">
        <f>'Заповнюємо № 3'!F8</f>
        <v>0</v>
      </c>
      <c r="D14" s="63" t="e">
        <f>'Протокол № 3'!I86</f>
        <v>#DIV/0!</v>
      </c>
      <c r="E14" s="63" t="e">
        <f>'Протокол № 3'!I90</f>
        <v>#DIV/0!</v>
      </c>
      <c r="F14" s="279"/>
      <c r="G14" s="280"/>
    </row>
    <row r="16" spans="2:14" s="4" customFormat="1" ht="16.5" customHeight="1">
      <c r="B16" s="189" t="s">
        <v>33</v>
      </c>
      <c r="C16" s="189"/>
      <c r="D16" s="56">
        <f>'Заповнюємо № 3'!D66</f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2:6" s="4" customFormat="1" ht="16.5" customHeight="1">
      <c r="B17" s="38"/>
      <c r="C17" s="38"/>
      <c r="D17" s="38"/>
      <c r="E17" s="38"/>
      <c r="F17" s="38"/>
    </row>
    <row r="18" spans="2:14" s="4" customFormat="1" ht="16.5" customHeight="1" thickBot="1">
      <c r="B18" s="189" t="s">
        <v>34</v>
      </c>
      <c r="C18" s="189"/>
      <c r="D18" s="75"/>
      <c r="E18" s="37"/>
      <c r="F18" s="272">
        <f>'Заповнюємо № 3'!D68</f>
        <v>0</v>
      </c>
      <c r="G18" s="272"/>
      <c r="H18" s="37"/>
      <c r="I18" s="37"/>
      <c r="J18" s="37"/>
      <c r="K18" s="37"/>
      <c r="L18" s="37"/>
      <c r="M18" s="37"/>
      <c r="N18" s="37"/>
    </row>
    <row r="19" spans="2:14" s="4" customFormat="1" ht="16.5" customHeight="1">
      <c r="B19" s="38"/>
      <c r="C19" s="65" t="s">
        <v>62</v>
      </c>
      <c r="D19" s="40" t="s">
        <v>61</v>
      </c>
      <c r="E19" s="40"/>
      <c r="F19" s="271" t="s">
        <v>58</v>
      </c>
      <c r="G19" s="271"/>
      <c r="H19" s="58"/>
      <c r="I19" s="58"/>
      <c r="J19" s="58"/>
      <c r="K19" s="58"/>
      <c r="L19" s="58"/>
      <c r="M19" s="58"/>
      <c r="N19" s="58"/>
    </row>
    <row r="20" spans="2:6" s="4" customFormat="1" ht="16.5" customHeight="1">
      <c r="B20" s="37"/>
      <c r="C20" s="37"/>
      <c r="D20" s="37"/>
      <c r="E20" s="37"/>
      <c r="F20" s="37"/>
    </row>
    <row r="21" spans="2:14" s="4" customFormat="1" ht="16.5" customHeight="1" thickBot="1">
      <c r="B21" s="189" t="s">
        <v>36</v>
      </c>
      <c r="C21" s="189"/>
      <c r="D21" s="75"/>
      <c r="E21" s="37"/>
      <c r="F21" s="272">
        <f>'Заповнюємо № 3'!D71</f>
        <v>0</v>
      </c>
      <c r="G21" s="272"/>
      <c r="H21" s="37"/>
      <c r="I21" s="37"/>
      <c r="J21" s="37"/>
      <c r="K21" s="37"/>
      <c r="L21" s="37"/>
      <c r="M21" s="37"/>
      <c r="N21" s="37"/>
    </row>
    <row r="22" spans="2:14" s="4" customFormat="1" ht="16.5" customHeight="1">
      <c r="B22" s="39"/>
      <c r="D22" s="40" t="s">
        <v>61</v>
      </c>
      <c r="E22" s="40"/>
      <c r="F22" s="271" t="s">
        <v>58</v>
      </c>
      <c r="G22" s="271"/>
      <c r="H22" s="58"/>
      <c r="I22" s="58"/>
      <c r="J22" s="58"/>
      <c r="K22" s="58"/>
      <c r="L22" s="58"/>
      <c r="M22" s="58"/>
      <c r="N22" s="58"/>
    </row>
  </sheetData>
  <sheetProtection password="C4EF" sheet="1"/>
  <mergeCells count="12">
    <mergeCell ref="B21:C21"/>
    <mergeCell ref="F19:G19"/>
    <mergeCell ref="F22:G22"/>
    <mergeCell ref="F21:G21"/>
    <mergeCell ref="C2:G2"/>
    <mergeCell ref="B16:C16"/>
    <mergeCell ref="B18:C18"/>
    <mergeCell ref="F18:G18"/>
    <mergeCell ref="C12:C13"/>
    <mergeCell ref="D12:D13"/>
    <mergeCell ref="E12:E13"/>
    <mergeCell ref="F12:G14"/>
  </mergeCells>
  <conditionalFormatting sqref="D4 D6 C14 C9:G10 F21:G21 D21 D18 D16 F18:G18">
    <cfRule type="cellIs" priority="1" dxfId="79" operator="equal" stopIfTrue="1">
      <formula>0</formula>
    </cfRule>
  </conditionalFormatting>
  <conditionalFormatting sqref="D14:E14">
    <cfRule type="expression" priority="2" dxfId="79" stopIfTrue="1">
      <formula>$C$11=0</formula>
    </cfRule>
  </conditionalFormatting>
  <printOptions/>
  <pageMargins left="0.23" right="0.28" top="0.34" bottom="0.37" header="0.29" footer="0.3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B2:S30"/>
  <sheetViews>
    <sheetView zoomScale="75" zoomScaleNormal="75" zoomScalePageLayoutView="0" workbookViewId="0" topLeftCell="A1">
      <selection activeCell="F43" sqref="F43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5.125" style="0" customWidth="1"/>
    <col min="4" max="4" width="5.00390625" style="0" customWidth="1"/>
    <col min="5" max="5" width="6.125" style="0" customWidth="1"/>
    <col min="6" max="6" width="5.25390625" style="0" customWidth="1"/>
    <col min="7" max="7" width="6.125" style="0" customWidth="1"/>
    <col min="8" max="8" width="5.375" style="0" customWidth="1"/>
    <col min="9" max="9" width="6.25390625" style="0" customWidth="1"/>
    <col min="10" max="10" width="5.25390625" style="0" customWidth="1"/>
    <col min="11" max="11" width="7.625" style="0" customWidth="1"/>
    <col min="12" max="12" width="5.625" style="0" customWidth="1"/>
    <col min="13" max="13" width="6.75390625" style="0" customWidth="1"/>
    <col min="14" max="14" width="5.625" style="0" customWidth="1"/>
    <col min="15" max="15" width="6.25390625" style="0" customWidth="1"/>
    <col min="16" max="16" width="5.75390625" style="0" customWidth="1"/>
    <col min="17" max="17" width="6.75390625" style="0" customWidth="1"/>
    <col min="18" max="18" width="5.375" style="0" customWidth="1"/>
    <col min="19" max="19" width="6.375" style="0" customWidth="1"/>
  </cols>
  <sheetData>
    <row r="2" spans="2:13" ht="15.75">
      <c r="B2" s="282" t="s">
        <v>119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2:13" ht="15.75">
      <c r="B3" s="282" t="s">
        <v>120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2:13" ht="15.75">
      <c r="B4" s="282" t="s">
        <v>121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2:13" ht="15.75">
      <c r="B5" s="282" t="s">
        <v>138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</row>
    <row r="7" spans="2:13" ht="15.75">
      <c r="B7" s="140" t="str">
        <f>'Протокол № 3'!B3</f>
        <v>Район</v>
      </c>
      <c r="D7" s="151">
        <f>'Протокол № 3'!D3</f>
      </c>
      <c r="E7" s="3"/>
      <c r="F7" s="3"/>
      <c r="G7" s="3"/>
      <c r="H7" s="3"/>
      <c r="I7" s="3"/>
      <c r="J7" s="3"/>
      <c r="K7" s="3"/>
      <c r="L7" s="3"/>
      <c r="M7" s="3"/>
    </row>
    <row r="8" spans="2:13" ht="15.75">
      <c r="B8" s="140" t="str">
        <f>'Протокол № 3'!B4</f>
        <v>Населений пункт </v>
      </c>
      <c r="D8" s="150">
        <f>'Протокол № 3'!D4</f>
        <v>0</v>
      </c>
      <c r="E8" s="146"/>
      <c r="F8" s="146"/>
      <c r="G8" s="146"/>
      <c r="H8" s="146"/>
      <c r="I8" s="146"/>
      <c r="J8" s="146"/>
      <c r="K8" s="146"/>
      <c r="L8" s="146"/>
      <c r="M8" s="146"/>
    </row>
    <row r="9" spans="2:13" ht="15.75">
      <c r="B9" s="140" t="str">
        <f>'Протокол № 3'!B5</f>
        <v>Назва ЗНЗ              </v>
      </c>
      <c r="D9" s="150">
        <f>'Протокол № 3'!D5</f>
        <v>0</v>
      </c>
      <c r="E9" s="146"/>
      <c r="F9" s="146"/>
      <c r="G9" s="146"/>
      <c r="H9" s="146"/>
      <c r="I9" s="146"/>
      <c r="J9" s="146"/>
      <c r="K9" s="146"/>
      <c r="L9" s="146"/>
      <c r="M9" s="146"/>
    </row>
    <row r="10" spans="2:13" ht="15.75">
      <c r="B10" s="140" t="str">
        <f>'Протокол № 3'!B6</f>
        <v>Клас</v>
      </c>
      <c r="D10" s="149">
        <f>'Протокол № 3'!D6</f>
        <v>0</v>
      </c>
      <c r="E10" s="146"/>
      <c r="F10" s="146"/>
      <c r="G10" s="146"/>
      <c r="H10" s="146"/>
      <c r="I10" s="146"/>
      <c r="J10" s="146"/>
      <c r="K10" s="146"/>
      <c r="L10" s="146"/>
      <c r="M10" s="146"/>
    </row>
    <row r="11" spans="2:13" ht="15.75">
      <c r="B11" s="140" t="s">
        <v>133</v>
      </c>
      <c r="D11" s="152">
        <f>'Протокол № 3'!I53</f>
        <v>0</v>
      </c>
      <c r="E11" s="153"/>
      <c r="F11" s="153"/>
      <c r="G11" s="153"/>
      <c r="H11" s="153"/>
      <c r="I11" s="153"/>
      <c r="J11" s="153"/>
      <c r="K11" s="153"/>
      <c r="L11" s="153"/>
      <c r="M11" s="146"/>
    </row>
    <row r="12" spans="2:12" ht="3" customHeight="1">
      <c r="B12" s="140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2:13" ht="15.75">
      <c r="B13" s="140" t="s">
        <v>122</v>
      </c>
      <c r="D13" s="154">
        <f>'Протокол № 3'!I55</f>
        <v>0</v>
      </c>
      <c r="E13" s="155"/>
      <c r="F13" s="155"/>
      <c r="G13" s="155"/>
      <c r="H13" s="147"/>
      <c r="I13" s="155"/>
      <c r="J13" s="155"/>
      <c r="K13" s="156" t="e">
        <f>D13/D11</f>
        <v>#DIV/0!</v>
      </c>
      <c r="L13" s="155"/>
      <c r="M13" s="3"/>
    </row>
    <row r="14" spans="4:13" ht="12.75">
      <c r="D14" s="283" t="s">
        <v>131</v>
      </c>
      <c r="E14" s="283"/>
      <c r="F14" s="283"/>
      <c r="G14" s="283"/>
      <c r="I14" s="283" t="s">
        <v>130</v>
      </c>
      <c r="J14" s="283"/>
      <c r="K14" s="283"/>
      <c r="L14" s="283"/>
      <c r="M14" s="283"/>
    </row>
    <row r="16" ht="15.75">
      <c r="B16" s="140" t="s">
        <v>123</v>
      </c>
    </row>
    <row r="18" spans="2:19" ht="15.75">
      <c r="B18" s="121"/>
      <c r="C18" s="144" t="s">
        <v>129</v>
      </c>
      <c r="D18" s="281">
        <v>1</v>
      </c>
      <c r="E18" s="281"/>
      <c r="F18" s="281">
        <v>2</v>
      </c>
      <c r="G18" s="281"/>
      <c r="H18" s="281">
        <v>3</v>
      </c>
      <c r="I18" s="281"/>
      <c r="J18" s="281">
        <v>4</v>
      </c>
      <c r="K18" s="281"/>
      <c r="L18" s="281">
        <v>5</v>
      </c>
      <c r="M18" s="281"/>
      <c r="N18" s="281">
        <v>6</v>
      </c>
      <c r="O18" s="281"/>
      <c r="P18" s="281">
        <v>7</v>
      </c>
      <c r="Q18" s="281"/>
      <c r="R18" s="281">
        <v>8</v>
      </c>
      <c r="S18" s="281"/>
    </row>
    <row r="19" spans="2:19" ht="45" customHeight="1">
      <c r="B19" s="121"/>
      <c r="C19" s="141"/>
      <c r="D19" s="142" t="s">
        <v>127</v>
      </c>
      <c r="E19" s="143" t="s">
        <v>128</v>
      </c>
      <c r="F19" s="142" t="s">
        <v>127</v>
      </c>
      <c r="G19" s="143" t="s">
        <v>128</v>
      </c>
      <c r="H19" s="142" t="s">
        <v>127</v>
      </c>
      <c r="I19" s="143" t="s">
        <v>128</v>
      </c>
      <c r="J19" s="142" t="s">
        <v>127</v>
      </c>
      <c r="K19" s="143" t="s">
        <v>128</v>
      </c>
      <c r="L19" s="142" t="s">
        <v>127</v>
      </c>
      <c r="M19" s="143" t="s">
        <v>128</v>
      </c>
      <c r="N19" s="142" t="s">
        <v>127</v>
      </c>
      <c r="O19" s="143" t="s">
        <v>128</v>
      </c>
      <c r="P19" s="142" t="s">
        <v>127</v>
      </c>
      <c r="Q19" s="143" t="s">
        <v>128</v>
      </c>
      <c r="R19" s="142" t="s">
        <v>127</v>
      </c>
      <c r="S19" s="143" t="s">
        <v>128</v>
      </c>
    </row>
    <row r="20" spans="2:19" ht="15.75">
      <c r="B20" s="123">
        <v>1</v>
      </c>
      <c r="C20" s="145" t="s">
        <v>124</v>
      </c>
      <c r="D20" s="122">
        <f>'Заповнюємо № 3'!D59</f>
        <v>0</v>
      </c>
      <c r="E20" s="148" t="e">
        <f>D20/$D$13</f>
        <v>#DIV/0!</v>
      </c>
      <c r="F20" s="122">
        <f>'Заповнюємо № 3'!E59</f>
        <v>0</v>
      </c>
      <c r="G20" s="148" t="e">
        <f>F20/$D$13</f>
        <v>#DIV/0!</v>
      </c>
      <c r="H20" s="122">
        <f>'Заповнюємо № 3'!F59</f>
        <v>0</v>
      </c>
      <c r="I20" s="148" t="e">
        <f>H20/$D$13</f>
        <v>#DIV/0!</v>
      </c>
      <c r="J20" s="122">
        <f>'Заповнюємо № 3'!G59</f>
        <v>0</v>
      </c>
      <c r="K20" s="148" t="e">
        <f>J20/$D$13</f>
        <v>#DIV/0!</v>
      </c>
      <c r="L20" s="122">
        <f>'Заповнюємо № 3'!H59</f>
        <v>0</v>
      </c>
      <c r="M20" s="148" t="e">
        <f>L20/$D$13</f>
        <v>#DIV/0!</v>
      </c>
      <c r="N20" s="122">
        <f>'Заповнюємо № 3'!I59</f>
        <v>0</v>
      </c>
      <c r="O20" s="148" t="e">
        <f>N20/$D$13</f>
        <v>#DIV/0!</v>
      </c>
      <c r="P20" s="122">
        <f>'Заповнюємо № 3'!J59</f>
        <v>0</v>
      </c>
      <c r="Q20" s="148" t="e">
        <f>P20/$D$13</f>
        <v>#DIV/0!</v>
      </c>
      <c r="R20" s="122">
        <f>'Заповнюємо № 3'!K59</f>
        <v>0</v>
      </c>
      <c r="S20" s="148" t="e">
        <f>R20/$D$13</f>
        <v>#DIV/0!</v>
      </c>
    </row>
    <row r="21" spans="2:19" ht="15.75">
      <c r="B21" s="123">
        <v>2</v>
      </c>
      <c r="C21" s="145" t="s">
        <v>125</v>
      </c>
      <c r="D21" s="122">
        <f>'Заповнюємо № 3'!D60</f>
        <v>0</v>
      </c>
      <c r="E21" s="148" t="e">
        <f>D21/$D$13</f>
        <v>#DIV/0!</v>
      </c>
      <c r="F21" s="122">
        <f>'Заповнюємо № 3'!E60</f>
        <v>0</v>
      </c>
      <c r="G21" s="148" t="e">
        <f>F21/$D$13</f>
        <v>#DIV/0!</v>
      </c>
      <c r="H21" s="122">
        <f>'Заповнюємо № 3'!F60</f>
        <v>0</v>
      </c>
      <c r="I21" s="148" t="e">
        <f>H21/$D$13</f>
        <v>#DIV/0!</v>
      </c>
      <c r="J21" s="122">
        <f>'Заповнюємо № 3'!G60</f>
        <v>0</v>
      </c>
      <c r="K21" s="148" t="e">
        <f>J21/$D$13</f>
        <v>#DIV/0!</v>
      </c>
      <c r="L21" s="122">
        <f>'Заповнюємо № 3'!H60</f>
        <v>0</v>
      </c>
      <c r="M21" s="148" t="e">
        <f>L21/$D$13</f>
        <v>#DIV/0!</v>
      </c>
      <c r="N21" s="122">
        <f>'Заповнюємо № 3'!I60</f>
        <v>0</v>
      </c>
      <c r="O21" s="148" t="e">
        <f>N21/$D$13</f>
        <v>#DIV/0!</v>
      </c>
      <c r="P21" s="122">
        <f>'Заповнюємо № 3'!J60</f>
        <v>0</v>
      </c>
      <c r="Q21" s="148" t="e">
        <f>P21/$D$13</f>
        <v>#DIV/0!</v>
      </c>
      <c r="R21" s="122">
        <f>'Заповнюємо № 3'!K60</f>
        <v>0</v>
      </c>
      <c r="S21" s="148" t="e">
        <f>R21/$D$13</f>
        <v>#DIV/0!</v>
      </c>
    </row>
    <row r="22" spans="2:19" ht="15.75">
      <c r="B22" s="123">
        <v>3</v>
      </c>
      <c r="C22" s="145" t="s">
        <v>126</v>
      </c>
      <c r="D22" s="122">
        <f>'Заповнюємо № 3'!D61</f>
        <v>0</v>
      </c>
      <c r="E22" s="148" t="e">
        <f>D22/$D$13</f>
        <v>#DIV/0!</v>
      </c>
      <c r="F22" s="122">
        <f>'Заповнюємо № 3'!E61</f>
        <v>0</v>
      </c>
      <c r="G22" s="148" t="e">
        <f>F22/$D$13</f>
        <v>#DIV/0!</v>
      </c>
      <c r="H22" s="122">
        <f>'Заповнюємо № 3'!F61</f>
        <v>0</v>
      </c>
      <c r="I22" s="148" t="e">
        <f>H22/$D$13</f>
        <v>#DIV/0!</v>
      </c>
      <c r="J22" s="122">
        <f>'Заповнюємо № 3'!G61</f>
        <v>0</v>
      </c>
      <c r="K22" s="148" t="e">
        <f>J22/$D$13</f>
        <v>#DIV/0!</v>
      </c>
      <c r="L22" s="122">
        <f>'Заповнюємо № 3'!H61</f>
        <v>0</v>
      </c>
      <c r="M22" s="148" t="e">
        <f>L22/$D$13</f>
        <v>#DIV/0!</v>
      </c>
      <c r="N22" s="122">
        <f>'Заповнюємо № 3'!I61</f>
        <v>0</v>
      </c>
      <c r="O22" s="148" t="e">
        <f>N22/$D$13</f>
        <v>#DIV/0!</v>
      </c>
      <c r="P22" s="122">
        <f>'Заповнюємо № 3'!J61</f>
        <v>0</v>
      </c>
      <c r="Q22" s="148" t="e">
        <f>P22/$D$13</f>
        <v>#DIV/0!</v>
      </c>
      <c r="R22" s="122">
        <f>'Заповнюємо № 3'!K61</f>
        <v>0</v>
      </c>
      <c r="S22" s="148" t="e">
        <f>R22/$D$13</f>
        <v>#DIV/0!</v>
      </c>
    </row>
    <row r="25" spans="2:6" s="4" customFormat="1" ht="16.5" customHeight="1">
      <c r="B25" s="37"/>
      <c r="C25" s="37"/>
      <c r="D25" s="37"/>
      <c r="E25" s="37"/>
      <c r="F25" s="37"/>
    </row>
    <row r="26" spans="2:14" s="4" customFormat="1" ht="16.5" customHeight="1" thickBot="1">
      <c r="B26" s="189" t="s">
        <v>36</v>
      </c>
      <c r="C26" s="189"/>
      <c r="D26" s="284"/>
      <c r="E26" s="284"/>
      <c r="F26" s="284"/>
      <c r="G26" s="37"/>
      <c r="H26" s="37"/>
      <c r="I26" s="37"/>
      <c r="J26" s="272">
        <f>'Робота вчителя № 3'!F21</f>
        <v>0</v>
      </c>
      <c r="K26" s="272"/>
      <c r="L26" s="272"/>
      <c r="M26" s="272"/>
      <c r="N26" s="37"/>
    </row>
    <row r="27" spans="2:14" s="4" customFormat="1" ht="16.5" customHeight="1">
      <c r="B27" s="39"/>
      <c r="D27" s="285" t="s">
        <v>61</v>
      </c>
      <c r="E27" s="285"/>
      <c r="F27" s="285"/>
      <c r="G27" s="58"/>
      <c r="H27" s="58"/>
      <c r="I27" s="58"/>
      <c r="J27" s="285" t="s">
        <v>58</v>
      </c>
      <c r="K27" s="285"/>
      <c r="L27" s="285"/>
      <c r="M27" s="285"/>
      <c r="N27" s="58"/>
    </row>
    <row r="29" spans="2:13" ht="16.5" thickBot="1">
      <c r="B29" s="140" t="s">
        <v>132</v>
      </c>
      <c r="D29" s="284"/>
      <c r="E29" s="284"/>
      <c r="F29" s="284"/>
      <c r="G29" s="37"/>
      <c r="H29" s="37"/>
      <c r="I29" s="37"/>
      <c r="J29" s="286"/>
      <c r="K29" s="286"/>
      <c r="L29" s="286"/>
      <c r="M29" s="286"/>
    </row>
    <row r="30" spans="4:13" ht="12.75">
      <c r="D30" s="285" t="s">
        <v>61</v>
      </c>
      <c r="E30" s="285"/>
      <c r="F30" s="285"/>
      <c r="G30" s="58"/>
      <c r="H30" s="58"/>
      <c r="I30" s="58"/>
      <c r="J30" s="285" t="s">
        <v>58</v>
      </c>
      <c r="K30" s="285"/>
      <c r="L30" s="285"/>
      <c r="M30" s="285"/>
    </row>
  </sheetData>
  <sheetProtection password="C4EF" sheet="1"/>
  <mergeCells count="23">
    <mergeCell ref="D27:F27"/>
    <mergeCell ref="D30:F30"/>
    <mergeCell ref="D29:F29"/>
    <mergeCell ref="B2:M2"/>
    <mergeCell ref="B3:M3"/>
    <mergeCell ref="B4:M4"/>
    <mergeCell ref="B5:M5"/>
    <mergeCell ref="J30:M30"/>
    <mergeCell ref="J26:M26"/>
    <mergeCell ref="J29:M29"/>
    <mergeCell ref="J27:M27"/>
    <mergeCell ref="B26:C26"/>
    <mergeCell ref="D26:F26"/>
    <mergeCell ref="P18:Q18"/>
    <mergeCell ref="R18:S18"/>
    <mergeCell ref="I14:M14"/>
    <mergeCell ref="D14:G14"/>
    <mergeCell ref="D18:E18"/>
    <mergeCell ref="F18:G18"/>
    <mergeCell ref="J18:K18"/>
    <mergeCell ref="L18:M18"/>
    <mergeCell ref="H18:I18"/>
    <mergeCell ref="N18:O18"/>
  </mergeCells>
  <conditionalFormatting sqref="D7:D13 D20:D22 F20:F22 H20:H22 J20:J22 L20:L22 D26 J26:K26 G26 D29 J29:K29 G29 N20:N22 P20:P22 R20:R22">
    <cfRule type="cellIs" priority="1" dxfId="79" operator="equal" stopIfTrue="1">
      <formula>0</formula>
    </cfRule>
  </conditionalFormatting>
  <conditionalFormatting sqref="K13">
    <cfRule type="expression" priority="2" dxfId="79" stopIfTrue="1">
      <formula>$D$13=0</formula>
    </cfRule>
  </conditionalFormatting>
  <conditionalFormatting sqref="E20:E22 G20:G22 I20:I22 K20:K22 M20:M22 O20:O22 Q20:Q22 S20:S22">
    <cfRule type="expression" priority="3" dxfId="79" stopIfTrue="1">
      <formula>D20=0</formula>
    </cfRule>
  </conditionalFormatting>
  <printOptions/>
  <pageMargins left="0.28" right="0.18" top="0.33" bottom="0.5" header="0.2" footer="0.3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B2:O99"/>
  <sheetViews>
    <sheetView view="pageBreakPreview" zoomScale="75" zoomScaleNormal="75" zoomScaleSheetLayoutView="75" zoomScalePageLayoutView="0" workbookViewId="0" topLeftCell="A2">
      <selection activeCell="AB20" sqref="AB20"/>
    </sheetView>
  </sheetViews>
  <sheetFormatPr defaultColWidth="9.00390625" defaultRowHeight="12.75"/>
  <cols>
    <col min="1" max="1" width="0.74609375" style="10" customWidth="1"/>
    <col min="2" max="2" width="5.625" style="12" customWidth="1"/>
    <col min="3" max="3" width="29.125" style="10" customWidth="1"/>
    <col min="4" max="4" width="18.375" style="10" customWidth="1"/>
    <col min="5" max="5" width="8.625" style="10" customWidth="1"/>
    <col min="6" max="8" width="8.625" style="11" hidden="1" customWidth="1"/>
    <col min="9" max="10" width="8.625" style="10" customWidth="1"/>
    <col min="11" max="13" width="5.75390625" style="11" hidden="1" customWidth="1"/>
    <col min="14" max="14" width="10.875" style="10" customWidth="1"/>
    <col min="15" max="15" width="11.375" style="10" customWidth="1"/>
    <col min="16" max="16384" width="9.125" style="10" customWidth="1"/>
  </cols>
  <sheetData>
    <row r="1" ht="6" customHeight="1"/>
    <row r="2" spans="2:15" ht="54.75" customHeight="1">
      <c r="B2" s="177" t="s">
        <v>136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2:10" ht="15.75">
      <c r="B3" s="258" t="str">
        <f>'Заповнюємо № 4'!FY107</f>
        <v>Район</v>
      </c>
      <c r="C3" s="258"/>
      <c r="D3" s="41">
        <f>'Заповнюємо № 4'!FY101</f>
      </c>
      <c r="E3" s="6"/>
      <c r="I3" s="3"/>
      <c r="J3" s="3"/>
    </row>
    <row r="4" spans="2:10" ht="15.75">
      <c r="B4" s="258" t="s">
        <v>12</v>
      </c>
      <c r="C4" s="258"/>
      <c r="D4" s="41">
        <f>'Заповнюємо № 4'!D4</f>
        <v>0</v>
      </c>
      <c r="E4" s="6"/>
      <c r="I4" s="3"/>
      <c r="J4" s="3"/>
    </row>
    <row r="5" spans="2:10" ht="15.75">
      <c r="B5" s="258" t="s">
        <v>13</v>
      </c>
      <c r="C5" s="258"/>
      <c r="D5" s="41">
        <f>'Заповнюємо № 4'!D5</f>
        <v>0</v>
      </c>
      <c r="E5" s="5"/>
      <c r="I5" s="3"/>
      <c r="J5" s="3"/>
    </row>
    <row r="6" spans="2:10" ht="15.75">
      <c r="B6" s="258" t="s">
        <v>0</v>
      </c>
      <c r="C6" s="258"/>
      <c r="D6" s="41">
        <f>'Заповнюємо № 4'!D6</f>
        <v>0</v>
      </c>
      <c r="E6" s="5"/>
      <c r="I6" s="3"/>
      <c r="J6" s="3"/>
    </row>
    <row r="7" spans="2:10" ht="15.75">
      <c r="B7" s="258" t="s">
        <v>27</v>
      </c>
      <c r="C7" s="258"/>
      <c r="D7" s="41" t="str">
        <f>'Заповнюємо № 4'!FY41</f>
        <v>Математика</v>
      </c>
      <c r="E7" s="5"/>
      <c r="I7" s="3"/>
      <c r="J7" s="3"/>
    </row>
    <row r="8" spans="2:10" ht="15.75">
      <c r="B8" s="258" t="s">
        <v>28</v>
      </c>
      <c r="C8" s="258"/>
      <c r="D8" s="53">
        <f>'Заповнюємо № 4'!D8</f>
        <v>0</v>
      </c>
      <c r="E8" s="5"/>
      <c r="I8" s="3"/>
      <c r="J8" s="3"/>
    </row>
    <row r="9" spans="2:10" ht="15.75">
      <c r="B9" s="258" t="s">
        <v>14</v>
      </c>
      <c r="C9" s="258"/>
      <c r="D9" s="41">
        <f>'Заповнюємо № 4'!D9</f>
        <v>0</v>
      </c>
      <c r="E9" s="5"/>
      <c r="I9" s="3"/>
      <c r="J9" s="3"/>
    </row>
    <row r="10" spans="2:10" ht="15.75">
      <c r="B10" s="258" t="s">
        <v>29</v>
      </c>
      <c r="C10" s="258"/>
      <c r="D10" s="41">
        <f>IF('Заповнюємо № 4'!GA13=1,"Спеціаліст",IF('Заповнюємо № 4'!GA13=2,"І категорія",IF('Заповнюємо № 4'!GA13=3,"ІІ категорія",IF('Заповнюємо № 4'!GA13=4,"Вища категорія",""))))</f>
      </c>
      <c r="E10" s="54" t="s">
        <v>30</v>
      </c>
      <c r="I10" s="41">
        <f>IF('Заповнюємо № 4'!GA8=1,"Старший учитель",IF('Заповнюємо № 4'!GA8=2,"Учитель-методист",""))</f>
      </c>
      <c r="J10" s="3"/>
    </row>
    <row r="11" spans="2:10" ht="15" customHeight="1">
      <c r="B11" s="258" t="s">
        <v>31</v>
      </c>
      <c r="C11" s="258"/>
      <c r="D11" s="41">
        <f>'Заповнюємо № 4'!D11</f>
        <v>0</v>
      </c>
      <c r="E11" s="5"/>
      <c r="I11" s="3"/>
      <c r="J11" s="3"/>
    </row>
    <row r="12" ht="7.5" customHeight="1" thickBot="1"/>
    <row r="13" spans="2:15" ht="55.5" customHeight="1" thickBot="1">
      <c r="B13" s="265" t="s">
        <v>7</v>
      </c>
      <c r="C13" s="259" t="s">
        <v>8</v>
      </c>
      <c r="D13" s="260"/>
      <c r="E13" s="263" t="s">
        <v>118</v>
      </c>
      <c r="F13" s="13"/>
      <c r="G13" s="13"/>
      <c r="H13" s="13"/>
      <c r="I13" s="196" t="s">
        <v>32</v>
      </c>
      <c r="J13" s="197"/>
      <c r="K13" s="14"/>
      <c r="L13" s="14"/>
      <c r="M13" s="14"/>
      <c r="N13" s="256" t="s">
        <v>18</v>
      </c>
      <c r="O13" s="254" t="s">
        <v>19</v>
      </c>
    </row>
    <row r="14" spans="2:15" ht="102.75" customHeight="1" thickBot="1">
      <c r="B14" s="266"/>
      <c r="C14" s="261"/>
      <c r="D14" s="262"/>
      <c r="E14" s="264"/>
      <c r="F14" s="13"/>
      <c r="G14" s="13"/>
      <c r="H14" s="13"/>
      <c r="I14" s="43" t="s">
        <v>9</v>
      </c>
      <c r="J14" s="44" t="s">
        <v>10</v>
      </c>
      <c r="K14" s="15"/>
      <c r="L14" s="15"/>
      <c r="M14" s="15"/>
      <c r="N14" s="257"/>
      <c r="O14" s="255"/>
    </row>
    <row r="15" spans="2:15" ht="17.25" customHeight="1" thickBot="1">
      <c r="B15" s="16">
        <f>'Заповнюємо № 4'!B16</f>
        <v>1</v>
      </c>
      <c r="C15" s="251">
        <f>'Заповнюємо № 4'!C16</f>
        <v>0</v>
      </c>
      <c r="D15" s="252"/>
      <c r="E15" s="17">
        <f>'Заповнюємо № 4'!E16</f>
        <v>0</v>
      </c>
      <c r="F15" s="18">
        <f>IF(E15=12,"високий",IF(E15=11,"високий",IF(E15=10,"високий",IF(E15=9,"достатній",IF(E15=8,"достатній",IF(E15=7,"достатній",IF(E15=6,"середній",IF(E15=5,"середній",G15))))))))</f>
      </c>
      <c r="G15" s="18">
        <f>IF(E15=4,"середній",IF(E15=3,"низький",IF(E15=2,"низький",IF(E15=1,"низький",IF(E15="н",0,"")))))</f>
      </c>
      <c r="H15" s="18">
        <f>IF(F15="високий",4,IF(F15="достатній",3,IF(F15="середній",2,IF(F15="низький",1,IF(F15=0,0,"")))))</f>
      </c>
      <c r="I15" s="17">
        <f>'Заповнюємо № 4'!F16</f>
        <v>0</v>
      </c>
      <c r="J15" s="17">
        <f>'Заповнюємо № 4'!G16</f>
        <v>0</v>
      </c>
      <c r="K15" s="19">
        <f>IF(J15=12,"високий",IF(J15=11,"високий",IF(J15=10,"високий",IF(J15=9,"достатній",IF(J15=8,"достатній",IF(J15=7,"достатній",IF(J15=6,"середній",IF(J15=5,"середній",L15))))))))</f>
      </c>
      <c r="L15" s="19">
        <f>IF(J15=4,"середній",IF(J15=3,"низький",IF(J15=2,"низький",IF(J15=1,"низький",IF(J15="н",0,"")))))</f>
      </c>
      <c r="M15" s="19">
        <f>IF(K15="високий",4,IF(K15="достатній",3,IF(K15="середній",2,IF(K15="низький",1,IF(K15=0,0,"")))))</f>
      </c>
      <c r="N15" s="20">
        <f>IF(M15&gt;H15,3,IF(M15=H15,2,IF(J15="н",1,IF(M15&lt;H15,"розбіжність",""))))</f>
        <v>2</v>
      </c>
      <c r="O15" s="20">
        <f>IF(J15&lt;&gt;I15,"розбіжність","")</f>
      </c>
    </row>
    <row r="16" spans="2:15" ht="17.25" customHeight="1" thickBot="1">
      <c r="B16" s="16">
        <f>'Заповнюємо № 4'!B17</f>
        <v>2</v>
      </c>
      <c r="C16" s="251">
        <f>'Заповнюємо № 4'!C17</f>
        <v>0</v>
      </c>
      <c r="D16" s="252"/>
      <c r="E16" s="17">
        <f>'Заповнюємо № 4'!E17</f>
        <v>0</v>
      </c>
      <c r="F16" s="18">
        <f aca="true" t="shared" si="0" ref="F16:F50">IF(E16=12,"високий",IF(E16=11,"високий",IF(E16=10,"високий",IF(E16=9,"достатній",IF(E16=8,"достатній",IF(E16=7,"достатній",IF(E16=6,"середній",IF(E16=5,"середній",G16))))))))</f>
      </c>
      <c r="G16" s="18">
        <f aca="true" t="shared" si="1" ref="G16:G50">IF(E16=4,"середній",IF(E16=3,"низький",IF(E16=2,"низький",IF(E16=1,"низький",IF(E16="н",0,"")))))</f>
      </c>
      <c r="H16" s="18">
        <f aca="true" t="shared" si="2" ref="H16:H50">IF(F16="високий",4,IF(F16="достатній",3,IF(F16="середній",2,IF(F16="низький",1,IF(F16=0,0,"")))))</f>
      </c>
      <c r="I16" s="17">
        <f>'Заповнюємо № 4'!F17</f>
        <v>0</v>
      </c>
      <c r="J16" s="17">
        <f>'Заповнюємо № 4'!G17</f>
        <v>0</v>
      </c>
      <c r="K16" s="19">
        <f aca="true" t="shared" si="3" ref="K16:K50">IF(J16=12,"високий",IF(J16=11,"високий",IF(J16=10,"високий",IF(J16=9,"достатній",IF(J16=8,"достатній",IF(J16=7,"достатній",IF(J16=6,"середній",IF(J16=5,"середній",L16))))))))</f>
      </c>
      <c r="L16" s="19">
        <f aca="true" t="shared" si="4" ref="L16:L50">IF(J16=4,"середній",IF(J16=3,"низький",IF(J16=2,"низький",IF(J16=1,"низький",IF(J16="н",0,"")))))</f>
      </c>
      <c r="M16" s="19">
        <f aca="true" t="shared" si="5" ref="M16:M50">IF(K16="високий",4,IF(K16="достатній",3,IF(K16="середній",2,IF(K16="низький",1,IF(K16=0,0,"")))))</f>
      </c>
      <c r="N16" s="20">
        <f aca="true" t="shared" si="6" ref="N16:N50">IF(M16&gt;H16,3,IF(M16=H16,2,IF(J16="н",1,IF(M16&lt;H16,"розбіжність",""))))</f>
        <v>2</v>
      </c>
      <c r="O16" s="20">
        <f aca="true" t="shared" si="7" ref="O16:O50">IF(J16&lt;&gt;I16,"розбіжність","")</f>
      </c>
    </row>
    <row r="17" spans="2:15" ht="17.25" customHeight="1" thickBot="1">
      <c r="B17" s="16">
        <f>'Заповнюємо № 4'!B18</f>
        <v>3</v>
      </c>
      <c r="C17" s="251">
        <f>'Заповнюємо № 4'!C18</f>
        <v>0</v>
      </c>
      <c r="D17" s="252"/>
      <c r="E17" s="17">
        <f>'Заповнюємо № 4'!E18</f>
        <v>0</v>
      </c>
      <c r="F17" s="18">
        <f t="shared" si="0"/>
      </c>
      <c r="G17" s="18">
        <f t="shared" si="1"/>
      </c>
      <c r="H17" s="18">
        <f t="shared" si="2"/>
      </c>
      <c r="I17" s="17">
        <f>'Заповнюємо № 4'!F18</f>
        <v>0</v>
      </c>
      <c r="J17" s="17">
        <f>'Заповнюємо № 4'!G18</f>
        <v>0</v>
      </c>
      <c r="K17" s="19">
        <f t="shared" si="3"/>
      </c>
      <c r="L17" s="19">
        <f t="shared" si="4"/>
      </c>
      <c r="M17" s="19">
        <f t="shared" si="5"/>
      </c>
      <c r="N17" s="20">
        <f t="shared" si="6"/>
        <v>2</v>
      </c>
      <c r="O17" s="20">
        <f t="shared" si="7"/>
      </c>
    </row>
    <row r="18" spans="2:15" ht="17.25" customHeight="1" thickBot="1">
      <c r="B18" s="16">
        <f>'Заповнюємо № 4'!B19</f>
        <v>4</v>
      </c>
      <c r="C18" s="251">
        <f>'Заповнюємо № 4'!C19</f>
        <v>0</v>
      </c>
      <c r="D18" s="252"/>
      <c r="E18" s="17">
        <f>'Заповнюємо № 4'!E19</f>
        <v>0</v>
      </c>
      <c r="F18" s="18">
        <f t="shared" si="0"/>
      </c>
      <c r="G18" s="18">
        <f t="shared" si="1"/>
      </c>
      <c r="H18" s="18">
        <f t="shared" si="2"/>
      </c>
      <c r="I18" s="17">
        <f>'Заповнюємо № 4'!F19</f>
        <v>0</v>
      </c>
      <c r="J18" s="17">
        <f>'Заповнюємо № 4'!G19</f>
        <v>0</v>
      </c>
      <c r="K18" s="19">
        <f t="shared" si="3"/>
      </c>
      <c r="L18" s="19">
        <f t="shared" si="4"/>
      </c>
      <c r="M18" s="19">
        <f t="shared" si="5"/>
      </c>
      <c r="N18" s="20">
        <f t="shared" si="6"/>
        <v>2</v>
      </c>
      <c r="O18" s="20">
        <f t="shared" si="7"/>
      </c>
    </row>
    <row r="19" spans="2:15" ht="17.25" customHeight="1" thickBot="1">
      <c r="B19" s="16">
        <f>'Заповнюємо № 4'!B20</f>
        <v>5</v>
      </c>
      <c r="C19" s="251">
        <f>'Заповнюємо № 4'!C20</f>
        <v>0</v>
      </c>
      <c r="D19" s="252"/>
      <c r="E19" s="17">
        <f>'Заповнюємо № 4'!E20</f>
        <v>0</v>
      </c>
      <c r="F19" s="18">
        <f t="shared" si="0"/>
      </c>
      <c r="G19" s="18">
        <f t="shared" si="1"/>
      </c>
      <c r="H19" s="18">
        <f t="shared" si="2"/>
      </c>
      <c r="I19" s="17">
        <f>'Заповнюємо № 4'!F20</f>
        <v>0</v>
      </c>
      <c r="J19" s="17">
        <f>'Заповнюємо № 4'!G20</f>
        <v>0</v>
      </c>
      <c r="K19" s="19">
        <f t="shared" si="3"/>
      </c>
      <c r="L19" s="19">
        <f t="shared" si="4"/>
      </c>
      <c r="M19" s="19">
        <f t="shared" si="5"/>
      </c>
      <c r="N19" s="20">
        <f t="shared" si="6"/>
        <v>2</v>
      </c>
      <c r="O19" s="20">
        <f t="shared" si="7"/>
      </c>
    </row>
    <row r="20" spans="2:15" ht="17.25" customHeight="1" thickBot="1">
      <c r="B20" s="16">
        <f>'Заповнюємо № 4'!B21</f>
        <v>6</v>
      </c>
      <c r="C20" s="251">
        <f>'Заповнюємо № 4'!C21</f>
        <v>0</v>
      </c>
      <c r="D20" s="252"/>
      <c r="E20" s="17">
        <f>'Заповнюємо № 4'!E21</f>
        <v>0</v>
      </c>
      <c r="F20" s="18">
        <f t="shared" si="0"/>
      </c>
      <c r="G20" s="18">
        <f t="shared" si="1"/>
      </c>
      <c r="H20" s="18">
        <f t="shared" si="2"/>
      </c>
      <c r="I20" s="17">
        <f>'Заповнюємо № 4'!F21</f>
        <v>0</v>
      </c>
      <c r="J20" s="17">
        <f>'Заповнюємо № 4'!G21</f>
        <v>0</v>
      </c>
      <c r="K20" s="19">
        <f t="shared" si="3"/>
      </c>
      <c r="L20" s="19">
        <f t="shared" si="4"/>
      </c>
      <c r="M20" s="19">
        <f t="shared" si="5"/>
      </c>
      <c r="N20" s="20">
        <f t="shared" si="6"/>
        <v>2</v>
      </c>
      <c r="O20" s="20">
        <f t="shared" si="7"/>
      </c>
    </row>
    <row r="21" spans="2:15" ht="17.25" customHeight="1" thickBot="1">
      <c r="B21" s="16">
        <f>'Заповнюємо № 4'!B22</f>
        <v>7</v>
      </c>
      <c r="C21" s="251">
        <f>'Заповнюємо № 4'!C22</f>
        <v>0</v>
      </c>
      <c r="D21" s="252"/>
      <c r="E21" s="17">
        <f>'Заповнюємо № 4'!E22</f>
        <v>0</v>
      </c>
      <c r="F21" s="18">
        <f t="shared" si="0"/>
      </c>
      <c r="G21" s="18">
        <f t="shared" si="1"/>
      </c>
      <c r="H21" s="18">
        <f t="shared" si="2"/>
      </c>
      <c r="I21" s="17">
        <f>'Заповнюємо № 4'!F22</f>
        <v>0</v>
      </c>
      <c r="J21" s="17">
        <f>'Заповнюємо № 4'!G22</f>
        <v>0</v>
      </c>
      <c r="K21" s="19">
        <f t="shared" si="3"/>
      </c>
      <c r="L21" s="19">
        <f t="shared" si="4"/>
      </c>
      <c r="M21" s="19">
        <f t="shared" si="5"/>
      </c>
      <c r="N21" s="20">
        <f t="shared" si="6"/>
        <v>2</v>
      </c>
      <c r="O21" s="20">
        <f t="shared" si="7"/>
      </c>
    </row>
    <row r="22" spans="2:15" ht="17.25" customHeight="1" thickBot="1">
      <c r="B22" s="16">
        <f>'Заповнюємо № 4'!B23</f>
        <v>8</v>
      </c>
      <c r="C22" s="251">
        <f>'Заповнюємо № 4'!C23</f>
        <v>0</v>
      </c>
      <c r="D22" s="252"/>
      <c r="E22" s="17">
        <f>'Заповнюємо № 4'!E23</f>
        <v>0</v>
      </c>
      <c r="F22" s="18">
        <f t="shared" si="0"/>
      </c>
      <c r="G22" s="18">
        <f t="shared" si="1"/>
      </c>
      <c r="H22" s="18">
        <f t="shared" si="2"/>
      </c>
      <c r="I22" s="17">
        <f>'Заповнюємо № 4'!F23</f>
        <v>0</v>
      </c>
      <c r="J22" s="17">
        <f>'Заповнюємо № 4'!G23</f>
        <v>0</v>
      </c>
      <c r="K22" s="19">
        <f t="shared" si="3"/>
      </c>
      <c r="L22" s="19">
        <f t="shared" si="4"/>
      </c>
      <c r="M22" s="19">
        <f t="shared" si="5"/>
      </c>
      <c r="N22" s="20">
        <f t="shared" si="6"/>
        <v>2</v>
      </c>
      <c r="O22" s="20">
        <f t="shared" si="7"/>
      </c>
    </row>
    <row r="23" spans="2:15" ht="17.25" customHeight="1" thickBot="1">
      <c r="B23" s="16">
        <f>'Заповнюємо № 4'!B24</f>
        <v>9</v>
      </c>
      <c r="C23" s="251">
        <f>'Заповнюємо № 4'!C24</f>
        <v>0</v>
      </c>
      <c r="D23" s="252"/>
      <c r="E23" s="17">
        <f>'Заповнюємо № 4'!E24</f>
        <v>0</v>
      </c>
      <c r="F23" s="18">
        <f t="shared" si="0"/>
      </c>
      <c r="G23" s="18">
        <f t="shared" si="1"/>
      </c>
      <c r="H23" s="18">
        <f t="shared" si="2"/>
      </c>
      <c r="I23" s="17">
        <f>'Заповнюємо № 4'!F24</f>
        <v>0</v>
      </c>
      <c r="J23" s="17">
        <f>'Заповнюємо № 4'!G24</f>
        <v>0</v>
      </c>
      <c r="K23" s="19">
        <f t="shared" si="3"/>
      </c>
      <c r="L23" s="19">
        <f t="shared" si="4"/>
      </c>
      <c r="M23" s="19">
        <f t="shared" si="5"/>
      </c>
      <c r="N23" s="20">
        <f t="shared" si="6"/>
        <v>2</v>
      </c>
      <c r="O23" s="20">
        <f t="shared" si="7"/>
      </c>
    </row>
    <row r="24" spans="2:15" ht="17.25" customHeight="1" thickBot="1">
      <c r="B24" s="16">
        <f>'Заповнюємо № 4'!B25</f>
        <v>10</v>
      </c>
      <c r="C24" s="251">
        <f>'Заповнюємо № 4'!C25</f>
        <v>0</v>
      </c>
      <c r="D24" s="252"/>
      <c r="E24" s="17">
        <f>'Заповнюємо № 4'!E25</f>
        <v>0</v>
      </c>
      <c r="F24" s="18">
        <f t="shared" si="0"/>
      </c>
      <c r="G24" s="18">
        <f t="shared" si="1"/>
      </c>
      <c r="H24" s="18">
        <f t="shared" si="2"/>
      </c>
      <c r="I24" s="17">
        <f>'Заповнюємо № 4'!F25</f>
        <v>0</v>
      </c>
      <c r="J24" s="17">
        <f>'Заповнюємо № 4'!G25</f>
        <v>0</v>
      </c>
      <c r="K24" s="19">
        <f t="shared" si="3"/>
      </c>
      <c r="L24" s="19">
        <f t="shared" si="4"/>
      </c>
      <c r="M24" s="19">
        <f t="shared" si="5"/>
      </c>
      <c r="N24" s="20">
        <f t="shared" si="6"/>
        <v>2</v>
      </c>
      <c r="O24" s="20">
        <f t="shared" si="7"/>
      </c>
    </row>
    <row r="25" spans="2:15" ht="17.25" customHeight="1" thickBot="1">
      <c r="B25" s="16">
        <f>'Заповнюємо № 4'!B26</f>
        <v>11</v>
      </c>
      <c r="C25" s="251">
        <f>'Заповнюємо № 4'!C26</f>
        <v>0</v>
      </c>
      <c r="D25" s="252"/>
      <c r="E25" s="17">
        <f>'Заповнюємо № 4'!E26</f>
        <v>0</v>
      </c>
      <c r="F25" s="18">
        <f t="shared" si="0"/>
      </c>
      <c r="G25" s="18">
        <f t="shared" si="1"/>
      </c>
      <c r="H25" s="18">
        <f t="shared" si="2"/>
      </c>
      <c r="I25" s="17">
        <f>'Заповнюємо № 4'!F26</f>
        <v>0</v>
      </c>
      <c r="J25" s="17">
        <f>'Заповнюємо № 4'!G26</f>
        <v>0</v>
      </c>
      <c r="K25" s="19">
        <f t="shared" si="3"/>
      </c>
      <c r="L25" s="19">
        <f t="shared" si="4"/>
      </c>
      <c r="M25" s="19">
        <f t="shared" si="5"/>
      </c>
      <c r="N25" s="20">
        <f t="shared" si="6"/>
        <v>2</v>
      </c>
      <c r="O25" s="20">
        <f t="shared" si="7"/>
      </c>
    </row>
    <row r="26" spans="2:15" ht="17.25" customHeight="1" thickBot="1">
      <c r="B26" s="16">
        <f>'Заповнюємо № 4'!B27</f>
        <v>12</v>
      </c>
      <c r="C26" s="251">
        <f>'Заповнюємо № 4'!C27</f>
        <v>0</v>
      </c>
      <c r="D26" s="252"/>
      <c r="E26" s="17">
        <f>'Заповнюємо № 4'!E27</f>
        <v>0</v>
      </c>
      <c r="F26" s="18">
        <f t="shared" si="0"/>
      </c>
      <c r="G26" s="18">
        <f t="shared" si="1"/>
      </c>
      <c r="H26" s="18">
        <f t="shared" si="2"/>
      </c>
      <c r="I26" s="17">
        <f>'Заповнюємо № 4'!F27</f>
        <v>0</v>
      </c>
      <c r="J26" s="17">
        <f>'Заповнюємо № 4'!G27</f>
        <v>0</v>
      </c>
      <c r="K26" s="19">
        <f t="shared" si="3"/>
      </c>
      <c r="L26" s="19">
        <f t="shared" si="4"/>
      </c>
      <c r="M26" s="19">
        <f t="shared" si="5"/>
      </c>
      <c r="N26" s="20">
        <f t="shared" si="6"/>
        <v>2</v>
      </c>
      <c r="O26" s="20">
        <f t="shared" si="7"/>
      </c>
    </row>
    <row r="27" spans="2:15" ht="17.25" customHeight="1" thickBot="1">
      <c r="B27" s="16">
        <f>'Заповнюємо № 4'!B28</f>
        <v>13</v>
      </c>
      <c r="C27" s="251">
        <f>'Заповнюємо № 4'!C28</f>
        <v>0</v>
      </c>
      <c r="D27" s="252"/>
      <c r="E27" s="17">
        <f>'Заповнюємо № 4'!E28</f>
        <v>0</v>
      </c>
      <c r="F27" s="18">
        <f t="shared" si="0"/>
      </c>
      <c r="G27" s="18">
        <f t="shared" si="1"/>
      </c>
      <c r="H27" s="18">
        <f t="shared" si="2"/>
      </c>
      <c r="I27" s="17">
        <f>'Заповнюємо № 4'!F28</f>
        <v>0</v>
      </c>
      <c r="J27" s="17">
        <f>'Заповнюємо № 4'!G28</f>
        <v>0</v>
      </c>
      <c r="K27" s="19">
        <f t="shared" si="3"/>
      </c>
      <c r="L27" s="19">
        <f t="shared" si="4"/>
      </c>
      <c r="M27" s="19">
        <f t="shared" si="5"/>
      </c>
      <c r="N27" s="20">
        <f t="shared" si="6"/>
        <v>2</v>
      </c>
      <c r="O27" s="20">
        <f t="shared" si="7"/>
      </c>
    </row>
    <row r="28" spans="2:15" ht="17.25" customHeight="1" thickBot="1">
      <c r="B28" s="16">
        <f>'Заповнюємо № 4'!B29</f>
        <v>14</v>
      </c>
      <c r="C28" s="251">
        <f>'Заповнюємо № 4'!C29</f>
        <v>0</v>
      </c>
      <c r="D28" s="252"/>
      <c r="E28" s="17">
        <f>'Заповнюємо № 4'!E29</f>
        <v>0</v>
      </c>
      <c r="F28" s="18">
        <f t="shared" si="0"/>
      </c>
      <c r="G28" s="18">
        <f t="shared" si="1"/>
      </c>
      <c r="H28" s="18">
        <f t="shared" si="2"/>
      </c>
      <c r="I28" s="17">
        <f>'Заповнюємо № 4'!F29</f>
        <v>0</v>
      </c>
      <c r="J28" s="17">
        <f>'Заповнюємо № 4'!G29</f>
        <v>0</v>
      </c>
      <c r="K28" s="19">
        <f t="shared" si="3"/>
      </c>
      <c r="L28" s="19">
        <f t="shared" si="4"/>
      </c>
      <c r="M28" s="19">
        <f t="shared" si="5"/>
      </c>
      <c r="N28" s="20">
        <f t="shared" si="6"/>
        <v>2</v>
      </c>
      <c r="O28" s="20">
        <f t="shared" si="7"/>
      </c>
    </row>
    <row r="29" spans="2:15" ht="17.25" customHeight="1" thickBot="1">
      <c r="B29" s="16">
        <f>'Заповнюємо № 4'!B30</f>
        <v>15</v>
      </c>
      <c r="C29" s="251">
        <f>'Заповнюємо № 4'!C30</f>
        <v>0</v>
      </c>
      <c r="D29" s="252"/>
      <c r="E29" s="17">
        <f>'Заповнюємо № 4'!E30</f>
        <v>0</v>
      </c>
      <c r="F29" s="18">
        <f t="shared" si="0"/>
      </c>
      <c r="G29" s="18">
        <f t="shared" si="1"/>
      </c>
      <c r="H29" s="18">
        <f t="shared" si="2"/>
      </c>
      <c r="I29" s="17">
        <f>'Заповнюємо № 4'!F30</f>
        <v>0</v>
      </c>
      <c r="J29" s="17">
        <f>'Заповнюємо № 4'!G30</f>
        <v>0</v>
      </c>
      <c r="K29" s="19">
        <f t="shared" si="3"/>
      </c>
      <c r="L29" s="19">
        <f t="shared" si="4"/>
      </c>
      <c r="M29" s="19">
        <f t="shared" si="5"/>
      </c>
      <c r="N29" s="20">
        <f t="shared" si="6"/>
        <v>2</v>
      </c>
      <c r="O29" s="20">
        <f t="shared" si="7"/>
      </c>
    </row>
    <row r="30" spans="2:15" ht="17.25" customHeight="1" thickBot="1">
      <c r="B30" s="16">
        <f>'Заповнюємо № 4'!B31</f>
        <v>16</v>
      </c>
      <c r="C30" s="251">
        <f>'Заповнюємо № 4'!C31</f>
        <v>0</v>
      </c>
      <c r="D30" s="252"/>
      <c r="E30" s="17">
        <f>'Заповнюємо № 4'!E31</f>
        <v>0</v>
      </c>
      <c r="F30" s="18">
        <f t="shared" si="0"/>
      </c>
      <c r="G30" s="18">
        <f t="shared" si="1"/>
      </c>
      <c r="H30" s="18">
        <f t="shared" si="2"/>
      </c>
      <c r="I30" s="17">
        <f>'Заповнюємо № 4'!F31</f>
        <v>0</v>
      </c>
      <c r="J30" s="17">
        <f>'Заповнюємо № 4'!G31</f>
        <v>0</v>
      </c>
      <c r="K30" s="19">
        <f t="shared" si="3"/>
      </c>
      <c r="L30" s="19">
        <f t="shared" si="4"/>
      </c>
      <c r="M30" s="19">
        <f t="shared" si="5"/>
      </c>
      <c r="N30" s="20">
        <f t="shared" si="6"/>
        <v>2</v>
      </c>
      <c r="O30" s="20">
        <f t="shared" si="7"/>
      </c>
    </row>
    <row r="31" spans="2:15" ht="17.25" customHeight="1" thickBot="1">
      <c r="B31" s="16">
        <f>'Заповнюємо № 4'!B32</f>
        <v>17</v>
      </c>
      <c r="C31" s="251">
        <f>'Заповнюємо № 4'!C32</f>
        <v>0</v>
      </c>
      <c r="D31" s="252"/>
      <c r="E31" s="17">
        <f>'Заповнюємо № 4'!E32</f>
        <v>0</v>
      </c>
      <c r="F31" s="18">
        <f t="shared" si="0"/>
      </c>
      <c r="G31" s="18">
        <f t="shared" si="1"/>
      </c>
      <c r="H31" s="18">
        <f t="shared" si="2"/>
      </c>
      <c r="I31" s="17">
        <f>'Заповнюємо № 4'!F32</f>
        <v>0</v>
      </c>
      <c r="J31" s="17">
        <f>'Заповнюємо № 4'!G32</f>
        <v>0</v>
      </c>
      <c r="K31" s="19">
        <f t="shared" si="3"/>
      </c>
      <c r="L31" s="19">
        <f t="shared" si="4"/>
      </c>
      <c r="M31" s="19">
        <f t="shared" si="5"/>
      </c>
      <c r="N31" s="20">
        <f t="shared" si="6"/>
        <v>2</v>
      </c>
      <c r="O31" s="20">
        <f t="shared" si="7"/>
      </c>
    </row>
    <row r="32" spans="2:15" ht="17.25" customHeight="1" thickBot="1">
      <c r="B32" s="16">
        <f>'Заповнюємо № 4'!B33</f>
        <v>18</v>
      </c>
      <c r="C32" s="251">
        <f>'Заповнюємо № 4'!C33</f>
        <v>0</v>
      </c>
      <c r="D32" s="252"/>
      <c r="E32" s="17">
        <f>'Заповнюємо № 4'!E33</f>
        <v>0</v>
      </c>
      <c r="F32" s="18">
        <f t="shared" si="0"/>
      </c>
      <c r="G32" s="18">
        <f t="shared" si="1"/>
      </c>
      <c r="H32" s="18">
        <f t="shared" si="2"/>
      </c>
      <c r="I32" s="17">
        <f>'Заповнюємо № 4'!F33</f>
        <v>0</v>
      </c>
      <c r="J32" s="17">
        <f>'Заповнюємо № 4'!G33</f>
        <v>0</v>
      </c>
      <c r="K32" s="19">
        <f t="shared" si="3"/>
      </c>
      <c r="L32" s="19">
        <f t="shared" si="4"/>
      </c>
      <c r="M32" s="19">
        <f t="shared" si="5"/>
      </c>
      <c r="N32" s="20">
        <f t="shared" si="6"/>
        <v>2</v>
      </c>
      <c r="O32" s="20">
        <f t="shared" si="7"/>
      </c>
    </row>
    <row r="33" spans="2:15" ht="17.25" customHeight="1" thickBot="1">
      <c r="B33" s="16">
        <f>'Заповнюємо № 4'!B34</f>
        <v>19</v>
      </c>
      <c r="C33" s="251">
        <f>'Заповнюємо № 4'!C34</f>
        <v>0</v>
      </c>
      <c r="D33" s="252"/>
      <c r="E33" s="17">
        <f>'Заповнюємо № 4'!E34</f>
        <v>0</v>
      </c>
      <c r="F33" s="18">
        <f t="shared" si="0"/>
      </c>
      <c r="G33" s="18">
        <f t="shared" si="1"/>
      </c>
      <c r="H33" s="18">
        <f t="shared" si="2"/>
      </c>
      <c r="I33" s="17">
        <f>'Заповнюємо № 4'!F34</f>
        <v>0</v>
      </c>
      <c r="J33" s="17">
        <f>'Заповнюємо № 4'!G34</f>
        <v>0</v>
      </c>
      <c r="K33" s="19">
        <f t="shared" si="3"/>
      </c>
      <c r="L33" s="19">
        <f t="shared" si="4"/>
      </c>
      <c r="M33" s="19">
        <f t="shared" si="5"/>
      </c>
      <c r="N33" s="20">
        <f t="shared" si="6"/>
        <v>2</v>
      </c>
      <c r="O33" s="20">
        <f t="shared" si="7"/>
      </c>
    </row>
    <row r="34" spans="2:15" ht="17.25" customHeight="1" thickBot="1">
      <c r="B34" s="16">
        <f>'Заповнюємо № 4'!B35</f>
        <v>20</v>
      </c>
      <c r="C34" s="251">
        <f>'Заповнюємо № 4'!C35</f>
        <v>0</v>
      </c>
      <c r="D34" s="252"/>
      <c r="E34" s="17">
        <f>'Заповнюємо № 4'!E35</f>
        <v>0</v>
      </c>
      <c r="F34" s="18">
        <f t="shared" si="0"/>
      </c>
      <c r="G34" s="18">
        <f t="shared" si="1"/>
      </c>
      <c r="H34" s="18">
        <f t="shared" si="2"/>
      </c>
      <c r="I34" s="17">
        <f>'Заповнюємо № 4'!F35</f>
        <v>0</v>
      </c>
      <c r="J34" s="17">
        <f>'Заповнюємо № 4'!G35</f>
        <v>0</v>
      </c>
      <c r="K34" s="19">
        <f t="shared" si="3"/>
      </c>
      <c r="L34" s="19">
        <f t="shared" si="4"/>
      </c>
      <c r="M34" s="19">
        <f t="shared" si="5"/>
      </c>
      <c r="N34" s="20">
        <f t="shared" si="6"/>
        <v>2</v>
      </c>
      <c r="O34" s="20">
        <f t="shared" si="7"/>
      </c>
    </row>
    <row r="35" spans="2:15" ht="17.25" customHeight="1" thickBot="1">
      <c r="B35" s="16">
        <f>'Заповнюємо № 4'!B36</f>
        <v>21</v>
      </c>
      <c r="C35" s="251">
        <f>'Заповнюємо № 4'!C36</f>
        <v>0</v>
      </c>
      <c r="D35" s="252"/>
      <c r="E35" s="17">
        <f>'Заповнюємо № 4'!E36</f>
        <v>0</v>
      </c>
      <c r="F35" s="18">
        <f t="shared" si="0"/>
      </c>
      <c r="G35" s="18">
        <f t="shared" si="1"/>
      </c>
      <c r="H35" s="18">
        <f t="shared" si="2"/>
      </c>
      <c r="I35" s="17">
        <f>'Заповнюємо № 4'!F36</f>
        <v>0</v>
      </c>
      <c r="J35" s="17">
        <f>'Заповнюємо № 4'!G36</f>
        <v>0</v>
      </c>
      <c r="K35" s="19">
        <f t="shared" si="3"/>
      </c>
      <c r="L35" s="19">
        <f t="shared" si="4"/>
      </c>
      <c r="M35" s="19">
        <f t="shared" si="5"/>
      </c>
      <c r="N35" s="20">
        <f t="shared" si="6"/>
        <v>2</v>
      </c>
      <c r="O35" s="20">
        <f t="shared" si="7"/>
      </c>
    </row>
    <row r="36" spans="2:15" ht="17.25" customHeight="1" thickBot="1">
      <c r="B36" s="16">
        <f>'Заповнюємо № 4'!B37</f>
        <v>22</v>
      </c>
      <c r="C36" s="251">
        <f>'Заповнюємо № 4'!C37</f>
        <v>0</v>
      </c>
      <c r="D36" s="252"/>
      <c r="E36" s="17">
        <f>'Заповнюємо № 4'!E37</f>
        <v>0</v>
      </c>
      <c r="F36" s="18">
        <f t="shared" si="0"/>
      </c>
      <c r="G36" s="18">
        <f t="shared" si="1"/>
      </c>
      <c r="H36" s="18">
        <f t="shared" si="2"/>
      </c>
      <c r="I36" s="17">
        <f>'Заповнюємо № 4'!F37</f>
        <v>0</v>
      </c>
      <c r="J36" s="17">
        <f>'Заповнюємо № 4'!G37</f>
        <v>0</v>
      </c>
      <c r="K36" s="19">
        <f t="shared" si="3"/>
      </c>
      <c r="L36" s="19">
        <f t="shared" si="4"/>
      </c>
      <c r="M36" s="19">
        <f t="shared" si="5"/>
      </c>
      <c r="N36" s="20">
        <f t="shared" si="6"/>
        <v>2</v>
      </c>
      <c r="O36" s="20">
        <f t="shared" si="7"/>
      </c>
    </row>
    <row r="37" spans="2:15" ht="17.25" customHeight="1" thickBot="1">
      <c r="B37" s="16">
        <f>'Заповнюємо № 4'!B38</f>
        <v>23</v>
      </c>
      <c r="C37" s="251">
        <f>'Заповнюємо № 4'!C38</f>
        <v>0</v>
      </c>
      <c r="D37" s="252"/>
      <c r="E37" s="17">
        <f>'Заповнюємо № 4'!E38</f>
        <v>0</v>
      </c>
      <c r="F37" s="18">
        <f t="shared" si="0"/>
      </c>
      <c r="G37" s="18">
        <f t="shared" si="1"/>
      </c>
      <c r="H37" s="18">
        <f t="shared" si="2"/>
      </c>
      <c r="I37" s="17">
        <f>'Заповнюємо № 4'!F38</f>
        <v>0</v>
      </c>
      <c r="J37" s="17">
        <f>'Заповнюємо № 4'!G38</f>
        <v>0</v>
      </c>
      <c r="K37" s="19">
        <f t="shared" si="3"/>
      </c>
      <c r="L37" s="19">
        <f t="shared" si="4"/>
      </c>
      <c r="M37" s="19">
        <f t="shared" si="5"/>
      </c>
      <c r="N37" s="20">
        <f t="shared" si="6"/>
        <v>2</v>
      </c>
      <c r="O37" s="20">
        <f t="shared" si="7"/>
      </c>
    </row>
    <row r="38" spans="2:15" ht="17.25" customHeight="1" thickBot="1">
      <c r="B38" s="16">
        <f>'Заповнюємо № 4'!B39</f>
        <v>24</v>
      </c>
      <c r="C38" s="251">
        <f>'Заповнюємо № 4'!C39</f>
        <v>0</v>
      </c>
      <c r="D38" s="252"/>
      <c r="E38" s="17">
        <f>'Заповнюємо № 4'!E39</f>
        <v>0</v>
      </c>
      <c r="F38" s="18">
        <f t="shared" si="0"/>
      </c>
      <c r="G38" s="18">
        <f t="shared" si="1"/>
      </c>
      <c r="H38" s="18">
        <f t="shared" si="2"/>
      </c>
      <c r="I38" s="17">
        <f>'Заповнюємо № 4'!F39</f>
        <v>0</v>
      </c>
      <c r="J38" s="17">
        <f>'Заповнюємо № 4'!G39</f>
        <v>0</v>
      </c>
      <c r="K38" s="19">
        <f t="shared" si="3"/>
      </c>
      <c r="L38" s="19">
        <f t="shared" si="4"/>
      </c>
      <c r="M38" s="19">
        <f t="shared" si="5"/>
      </c>
      <c r="N38" s="20">
        <f t="shared" si="6"/>
        <v>2</v>
      </c>
      <c r="O38" s="20">
        <f t="shared" si="7"/>
      </c>
    </row>
    <row r="39" spans="2:15" ht="17.25" customHeight="1" thickBot="1">
      <c r="B39" s="16">
        <f>'Заповнюємо № 4'!B40</f>
        <v>25</v>
      </c>
      <c r="C39" s="251">
        <f>'Заповнюємо № 4'!C40</f>
        <v>0</v>
      </c>
      <c r="D39" s="252"/>
      <c r="E39" s="17">
        <f>'Заповнюємо № 4'!E40</f>
        <v>0</v>
      </c>
      <c r="F39" s="18">
        <f t="shared" si="0"/>
      </c>
      <c r="G39" s="18">
        <f t="shared" si="1"/>
      </c>
      <c r="H39" s="18">
        <f t="shared" si="2"/>
      </c>
      <c r="I39" s="17">
        <f>'Заповнюємо № 4'!F40</f>
        <v>0</v>
      </c>
      <c r="J39" s="17">
        <f>'Заповнюємо № 4'!G40</f>
        <v>0</v>
      </c>
      <c r="K39" s="19">
        <f t="shared" si="3"/>
      </c>
      <c r="L39" s="19">
        <f t="shared" si="4"/>
      </c>
      <c r="M39" s="19">
        <f t="shared" si="5"/>
      </c>
      <c r="N39" s="20">
        <f t="shared" si="6"/>
        <v>2</v>
      </c>
      <c r="O39" s="20">
        <f t="shared" si="7"/>
      </c>
    </row>
    <row r="40" spans="2:15" ht="17.25" customHeight="1" thickBot="1">
      <c r="B40" s="16">
        <f>'Заповнюємо № 4'!B41</f>
        <v>26</v>
      </c>
      <c r="C40" s="251">
        <f>'Заповнюємо № 4'!C41</f>
        <v>0</v>
      </c>
      <c r="D40" s="252"/>
      <c r="E40" s="17">
        <f>'Заповнюємо № 4'!E41</f>
        <v>0</v>
      </c>
      <c r="F40" s="18">
        <f t="shared" si="0"/>
      </c>
      <c r="G40" s="18">
        <f t="shared" si="1"/>
      </c>
      <c r="H40" s="18">
        <f t="shared" si="2"/>
      </c>
      <c r="I40" s="17">
        <f>'Заповнюємо № 4'!F41</f>
        <v>0</v>
      </c>
      <c r="J40" s="17">
        <f>'Заповнюємо № 4'!G41</f>
        <v>0</v>
      </c>
      <c r="K40" s="19">
        <f t="shared" si="3"/>
      </c>
      <c r="L40" s="19">
        <f t="shared" si="4"/>
      </c>
      <c r="M40" s="19">
        <f t="shared" si="5"/>
      </c>
      <c r="N40" s="20">
        <f t="shared" si="6"/>
        <v>2</v>
      </c>
      <c r="O40" s="20">
        <f t="shared" si="7"/>
      </c>
    </row>
    <row r="41" spans="2:15" ht="17.25" customHeight="1" thickBot="1">
      <c r="B41" s="16">
        <f>'Заповнюємо № 4'!B42</f>
        <v>27</v>
      </c>
      <c r="C41" s="251">
        <f>'Заповнюємо № 4'!C42</f>
        <v>0</v>
      </c>
      <c r="D41" s="252"/>
      <c r="E41" s="17">
        <f>'Заповнюємо № 4'!E42</f>
        <v>0</v>
      </c>
      <c r="F41" s="18">
        <f t="shared" si="0"/>
      </c>
      <c r="G41" s="18">
        <f t="shared" si="1"/>
      </c>
      <c r="H41" s="18">
        <f t="shared" si="2"/>
      </c>
      <c r="I41" s="17">
        <f>'Заповнюємо № 4'!F42</f>
        <v>0</v>
      </c>
      <c r="J41" s="17">
        <f>'Заповнюємо № 4'!G42</f>
        <v>0</v>
      </c>
      <c r="K41" s="19">
        <f t="shared" si="3"/>
      </c>
      <c r="L41" s="19">
        <f t="shared" si="4"/>
      </c>
      <c r="M41" s="19">
        <f t="shared" si="5"/>
      </c>
      <c r="N41" s="20">
        <f t="shared" si="6"/>
        <v>2</v>
      </c>
      <c r="O41" s="20">
        <f t="shared" si="7"/>
      </c>
    </row>
    <row r="42" spans="2:15" ht="17.25" customHeight="1" thickBot="1">
      <c r="B42" s="16">
        <f>'Заповнюємо № 4'!B43</f>
        <v>28</v>
      </c>
      <c r="C42" s="251">
        <f>'Заповнюємо № 4'!C43</f>
        <v>0</v>
      </c>
      <c r="D42" s="252"/>
      <c r="E42" s="17">
        <f>'Заповнюємо № 4'!E43</f>
        <v>0</v>
      </c>
      <c r="F42" s="18">
        <f t="shared" si="0"/>
      </c>
      <c r="G42" s="18">
        <f t="shared" si="1"/>
      </c>
      <c r="H42" s="18">
        <f t="shared" si="2"/>
      </c>
      <c r="I42" s="17">
        <f>'Заповнюємо № 4'!F43</f>
        <v>0</v>
      </c>
      <c r="J42" s="17">
        <f>'Заповнюємо № 4'!G43</f>
        <v>0</v>
      </c>
      <c r="K42" s="19">
        <f t="shared" si="3"/>
      </c>
      <c r="L42" s="19">
        <f t="shared" si="4"/>
      </c>
      <c r="M42" s="19">
        <f t="shared" si="5"/>
      </c>
      <c r="N42" s="20">
        <f t="shared" si="6"/>
        <v>2</v>
      </c>
      <c r="O42" s="20">
        <f t="shared" si="7"/>
      </c>
    </row>
    <row r="43" spans="2:15" ht="17.25" customHeight="1" thickBot="1">
      <c r="B43" s="16">
        <f>'Заповнюємо № 4'!B44</f>
        <v>29</v>
      </c>
      <c r="C43" s="251">
        <f>'Заповнюємо № 4'!C44</f>
        <v>0</v>
      </c>
      <c r="D43" s="252"/>
      <c r="E43" s="17">
        <f>'Заповнюємо № 4'!E44</f>
        <v>0</v>
      </c>
      <c r="F43" s="18">
        <f t="shared" si="0"/>
      </c>
      <c r="G43" s="18">
        <f t="shared" si="1"/>
      </c>
      <c r="H43" s="18">
        <f t="shared" si="2"/>
      </c>
      <c r="I43" s="17">
        <f>'Заповнюємо № 4'!F44</f>
        <v>0</v>
      </c>
      <c r="J43" s="17">
        <f>'Заповнюємо № 4'!G44</f>
        <v>0</v>
      </c>
      <c r="K43" s="19">
        <f t="shared" si="3"/>
      </c>
      <c r="L43" s="19">
        <f t="shared" si="4"/>
      </c>
      <c r="M43" s="19">
        <f t="shared" si="5"/>
      </c>
      <c r="N43" s="20">
        <f t="shared" si="6"/>
        <v>2</v>
      </c>
      <c r="O43" s="20">
        <f t="shared" si="7"/>
      </c>
    </row>
    <row r="44" spans="2:15" ht="17.25" customHeight="1" thickBot="1">
      <c r="B44" s="16">
        <f>'Заповнюємо № 4'!B45</f>
        <v>30</v>
      </c>
      <c r="C44" s="251">
        <f>'Заповнюємо № 4'!C45</f>
        <v>0</v>
      </c>
      <c r="D44" s="252"/>
      <c r="E44" s="17">
        <f>'Заповнюємо № 4'!E45</f>
        <v>0</v>
      </c>
      <c r="F44" s="18">
        <f t="shared" si="0"/>
      </c>
      <c r="G44" s="18">
        <f t="shared" si="1"/>
      </c>
      <c r="H44" s="18">
        <f t="shared" si="2"/>
      </c>
      <c r="I44" s="17">
        <f>'Заповнюємо № 4'!F45</f>
        <v>0</v>
      </c>
      <c r="J44" s="17">
        <f>'Заповнюємо № 4'!G45</f>
        <v>0</v>
      </c>
      <c r="K44" s="19">
        <f t="shared" si="3"/>
      </c>
      <c r="L44" s="19">
        <f t="shared" si="4"/>
      </c>
      <c r="M44" s="19">
        <f t="shared" si="5"/>
      </c>
      <c r="N44" s="20">
        <f t="shared" si="6"/>
        <v>2</v>
      </c>
      <c r="O44" s="20">
        <f t="shared" si="7"/>
      </c>
    </row>
    <row r="45" spans="2:15" ht="17.25" customHeight="1" thickBot="1">
      <c r="B45" s="16">
        <f>'Заповнюємо № 4'!B46</f>
        <v>31</v>
      </c>
      <c r="C45" s="251">
        <f>'Заповнюємо № 4'!C46</f>
        <v>0</v>
      </c>
      <c r="D45" s="252"/>
      <c r="E45" s="17">
        <f>'Заповнюємо № 4'!E46</f>
        <v>0</v>
      </c>
      <c r="F45" s="18">
        <f t="shared" si="0"/>
      </c>
      <c r="G45" s="18">
        <f t="shared" si="1"/>
      </c>
      <c r="H45" s="18">
        <f t="shared" si="2"/>
      </c>
      <c r="I45" s="17">
        <f>'Заповнюємо № 4'!F46</f>
        <v>0</v>
      </c>
      <c r="J45" s="17">
        <f>'Заповнюємо № 4'!G46</f>
        <v>0</v>
      </c>
      <c r="K45" s="19">
        <f t="shared" si="3"/>
      </c>
      <c r="L45" s="19">
        <f t="shared" si="4"/>
      </c>
      <c r="M45" s="19">
        <f t="shared" si="5"/>
      </c>
      <c r="N45" s="20">
        <f t="shared" si="6"/>
        <v>2</v>
      </c>
      <c r="O45" s="20">
        <f t="shared" si="7"/>
      </c>
    </row>
    <row r="46" spans="2:15" ht="17.25" customHeight="1" thickBot="1">
      <c r="B46" s="16">
        <f>'Заповнюємо № 4'!B47</f>
        <v>32</v>
      </c>
      <c r="C46" s="251">
        <f>'Заповнюємо № 4'!C47</f>
        <v>0</v>
      </c>
      <c r="D46" s="252"/>
      <c r="E46" s="17">
        <f>'Заповнюємо № 4'!E47</f>
        <v>0</v>
      </c>
      <c r="F46" s="18">
        <f t="shared" si="0"/>
      </c>
      <c r="G46" s="18">
        <f t="shared" si="1"/>
      </c>
      <c r="H46" s="18">
        <f t="shared" si="2"/>
      </c>
      <c r="I46" s="17">
        <f>'Заповнюємо № 4'!F47</f>
        <v>0</v>
      </c>
      <c r="J46" s="17">
        <f>'Заповнюємо № 4'!G47</f>
        <v>0</v>
      </c>
      <c r="K46" s="19">
        <f t="shared" si="3"/>
      </c>
      <c r="L46" s="19">
        <f t="shared" si="4"/>
      </c>
      <c r="M46" s="19">
        <f t="shared" si="5"/>
      </c>
      <c r="N46" s="20">
        <f t="shared" si="6"/>
        <v>2</v>
      </c>
      <c r="O46" s="20">
        <f t="shared" si="7"/>
      </c>
    </row>
    <row r="47" spans="2:15" ht="17.25" customHeight="1" thickBot="1">
      <c r="B47" s="16">
        <f>'Заповнюємо № 4'!B48</f>
        <v>33</v>
      </c>
      <c r="C47" s="251">
        <f>'Заповнюємо № 4'!C48</f>
        <v>0</v>
      </c>
      <c r="D47" s="252"/>
      <c r="E47" s="17">
        <f>'Заповнюємо № 4'!E48</f>
        <v>0</v>
      </c>
      <c r="F47" s="18">
        <f t="shared" si="0"/>
      </c>
      <c r="G47" s="18">
        <f t="shared" si="1"/>
      </c>
      <c r="H47" s="18">
        <f t="shared" si="2"/>
      </c>
      <c r="I47" s="17">
        <f>'Заповнюємо № 4'!F48</f>
        <v>0</v>
      </c>
      <c r="J47" s="17">
        <f>'Заповнюємо № 4'!G48</f>
        <v>0</v>
      </c>
      <c r="K47" s="19">
        <f t="shared" si="3"/>
      </c>
      <c r="L47" s="19">
        <f t="shared" si="4"/>
      </c>
      <c r="M47" s="19">
        <f t="shared" si="5"/>
      </c>
      <c r="N47" s="20">
        <f t="shared" si="6"/>
        <v>2</v>
      </c>
      <c r="O47" s="20">
        <f t="shared" si="7"/>
      </c>
    </row>
    <row r="48" spans="2:15" ht="17.25" customHeight="1" thickBot="1">
      <c r="B48" s="16">
        <f>'Заповнюємо № 4'!B49</f>
        <v>34</v>
      </c>
      <c r="C48" s="251">
        <f>'Заповнюємо № 4'!C49</f>
        <v>0</v>
      </c>
      <c r="D48" s="252"/>
      <c r="E48" s="17">
        <f>'Заповнюємо № 4'!E49</f>
        <v>0</v>
      </c>
      <c r="F48" s="18">
        <f t="shared" si="0"/>
      </c>
      <c r="G48" s="18">
        <f t="shared" si="1"/>
      </c>
      <c r="H48" s="18">
        <f t="shared" si="2"/>
      </c>
      <c r="I48" s="17">
        <f>'Заповнюємо № 4'!F49</f>
        <v>0</v>
      </c>
      <c r="J48" s="17">
        <f>'Заповнюємо № 4'!G49</f>
        <v>0</v>
      </c>
      <c r="K48" s="19">
        <f t="shared" si="3"/>
      </c>
      <c r="L48" s="19">
        <f t="shared" si="4"/>
      </c>
      <c r="M48" s="19">
        <f t="shared" si="5"/>
      </c>
      <c r="N48" s="20">
        <f t="shared" si="6"/>
        <v>2</v>
      </c>
      <c r="O48" s="20">
        <f t="shared" si="7"/>
      </c>
    </row>
    <row r="49" spans="2:15" ht="17.25" customHeight="1" thickBot="1">
      <c r="B49" s="16">
        <f>'Заповнюємо № 4'!B50</f>
        <v>35</v>
      </c>
      <c r="C49" s="251">
        <f>'Заповнюємо № 4'!C50</f>
        <v>0</v>
      </c>
      <c r="D49" s="252"/>
      <c r="E49" s="17">
        <f>'Заповнюємо № 4'!E50</f>
        <v>0</v>
      </c>
      <c r="F49" s="18">
        <f t="shared" si="0"/>
      </c>
      <c r="G49" s="18">
        <f t="shared" si="1"/>
      </c>
      <c r="H49" s="18">
        <f t="shared" si="2"/>
      </c>
      <c r="I49" s="17">
        <f>'Заповнюємо № 4'!F50</f>
        <v>0</v>
      </c>
      <c r="J49" s="17">
        <f>'Заповнюємо № 4'!G50</f>
        <v>0</v>
      </c>
      <c r="K49" s="19">
        <f t="shared" si="3"/>
      </c>
      <c r="L49" s="19">
        <f t="shared" si="4"/>
      </c>
      <c r="M49" s="19">
        <f t="shared" si="5"/>
      </c>
      <c r="N49" s="20">
        <f t="shared" si="6"/>
        <v>2</v>
      </c>
      <c r="O49" s="20">
        <f t="shared" si="7"/>
      </c>
    </row>
    <row r="50" spans="2:15" ht="17.25" customHeight="1" thickBot="1">
      <c r="B50" s="16">
        <f>'Заповнюємо № 4'!B51</f>
        <v>36</v>
      </c>
      <c r="C50" s="251">
        <f>'Заповнюємо № 4'!C51</f>
        <v>0</v>
      </c>
      <c r="D50" s="252"/>
      <c r="E50" s="17">
        <f>'Заповнюємо № 4'!E51</f>
        <v>0</v>
      </c>
      <c r="F50" s="18">
        <f t="shared" si="0"/>
      </c>
      <c r="G50" s="18">
        <f t="shared" si="1"/>
      </c>
      <c r="H50" s="18">
        <f t="shared" si="2"/>
      </c>
      <c r="I50" s="17">
        <f>'Заповнюємо № 4'!F51</f>
        <v>0</v>
      </c>
      <c r="J50" s="17">
        <f>'Заповнюємо № 4'!G51</f>
        <v>0</v>
      </c>
      <c r="K50" s="19">
        <f t="shared" si="3"/>
      </c>
      <c r="L50" s="19">
        <f t="shared" si="4"/>
      </c>
      <c r="M50" s="19">
        <f t="shared" si="5"/>
      </c>
      <c r="N50" s="20">
        <f t="shared" si="6"/>
        <v>2</v>
      </c>
      <c r="O50" s="20">
        <f t="shared" si="7"/>
      </c>
    </row>
    <row r="52" spans="10:15" ht="4.5" customHeight="1">
      <c r="J52" s="21"/>
      <c r="K52" s="22"/>
      <c r="L52" s="22"/>
      <c r="M52" s="22"/>
      <c r="N52" s="21"/>
      <c r="O52" s="21"/>
    </row>
    <row r="53" spans="3:9" ht="16.5" customHeight="1">
      <c r="C53" s="253"/>
      <c r="D53" s="253"/>
      <c r="E53" s="253"/>
      <c r="I53" s="77">
        <f>COUNTA('Заповнюємо № 4'!C16:C51)</f>
        <v>0</v>
      </c>
    </row>
    <row r="54" ht="7.5" customHeight="1"/>
    <row r="55" spans="3:9" ht="16.5" customHeight="1">
      <c r="C55" s="253" t="s">
        <v>21</v>
      </c>
      <c r="D55" s="253"/>
      <c r="E55" s="253"/>
      <c r="I55" s="77">
        <f>I69</f>
        <v>0</v>
      </c>
    </row>
    <row r="56" ht="16.5" customHeight="1" thickBot="1"/>
    <row r="57" spans="2:15" ht="16.5" customHeight="1" thickBot="1">
      <c r="B57" s="267" t="s">
        <v>20</v>
      </c>
      <c r="C57" s="246" t="s">
        <v>140</v>
      </c>
      <c r="D57" s="247"/>
      <c r="E57" s="81">
        <f aca="true" t="shared" si="8" ref="E57:J57">COUNTIF(E15:E50,1)</f>
        <v>0</v>
      </c>
      <c r="F57" s="81">
        <f t="shared" si="8"/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2">
        <f t="shared" si="8"/>
        <v>0</v>
      </c>
      <c r="K57" s="80"/>
      <c r="L57" s="24"/>
      <c r="M57" s="25"/>
      <c r="N57" s="21"/>
      <c r="O57" s="21"/>
    </row>
    <row r="58" spans="2:15" ht="16.5" customHeight="1" thickBot="1">
      <c r="B58" s="268"/>
      <c r="C58" s="246" t="s">
        <v>150</v>
      </c>
      <c r="D58" s="247"/>
      <c r="E58" s="23">
        <f aca="true" t="shared" si="9" ref="E58:J58">COUNTIF(E15:E50,2)</f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0</v>
      </c>
      <c r="J58" s="83">
        <f t="shared" si="9"/>
        <v>0</v>
      </c>
      <c r="K58" s="80"/>
      <c r="L58" s="24"/>
      <c r="M58" s="25"/>
      <c r="N58" s="21"/>
      <c r="O58" s="21"/>
    </row>
    <row r="59" spans="2:15" ht="16.5" customHeight="1" thickBot="1">
      <c r="B59" s="268"/>
      <c r="C59" s="246" t="s">
        <v>143</v>
      </c>
      <c r="D59" s="247"/>
      <c r="E59" s="84">
        <f aca="true" t="shared" si="10" ref="E59:J59">COUNTIF(E15:E50,3)</f>
        <v>0</v>
      </c>
      <c r="F59" s="84">
        <f t="shared" si="10"/>
        <v>0</v>
      </c>
      <c r="G59" s="84">
        <f t="shared" si="10"/>
        <v>0</v>
      </c>
      <c r="H59" s="84">
        <f t="shared" si="10"/>
        <v>0</v>
      </c>
      <c r="I59" s="84">
        <f t="shared" si="10"/>
        <v>0</v>
      </c>
      <c r="J59" s="85">
        <f t="shared" si="10"/>
        <v>0</v>
      </c>
      <c r="K59" s="80"/>
      <c r="L59" s="24"/>
      <c r="M59" s="25"/>
      <c r="N59" s="21"/>
      <c r="O59" s="21"/>
    </row>
    <row r="60" spans="2:15" ht="16.5" customHeight="1" thickBot="1">
      <c r="B60" s="268"/>
      <c r="C60" s="246" t="s">
        <v>141</v>
      </c>
      <c r="D60" s="247"/>
      <c r="E60" s="81">
        <f aca="true" t="shared" si="11" ref="E60:J60">COUNTIF(E15:E50,4)</f>
        <v>0</v>
      </c>
      <c r="F60" s="81">
        <f t="shared" si="11"/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2">
        <f t="shared" si="11"/>
        <v>0</v>
      </c>
      <c r="K60" s="80"/>
      <c r="L60" s="24"/>
      <c r="M60" s="25"/>
      <c r="N60" s="21"/>
      <c r="O60" s="21"/>
    </row>
    <row r="61" spans="2:15" ht="16.5" customHeight="1" thickBot="1">
      <c r="B61" s="268"/>
      <c r="C61" s="246" t="s">
        <v>142</v>
      </c>
      <c r="D61" s="247"/>
      <c r="E61" s="23">
        <f aca="true" t="shared" si="12" ref="E61:J61">COUNTIF(E15:E50,5)</f>
        <v>0</v>
      </c>
      <c r="F61" s="23">
        <f t="shared" si="12"/>
        <v>0</v>
      </c>
      <c r="G61" s="23">
        <f t="shared" si="12"/>
        <v>0</v>
      </c>
      <c r="H61" s="23">
        <f t="shared" si="12"/>
        <v>0</v>
      </c>
      <c r="I61" s="23">
        <f t="shared" si="12"/>
        <v>0</v>
      </c>
      <c r="J61" s="83">
        <f t="shared" si="12"/>
        <v>0</v>
      </c>
      <c r="K61" s="80"/>
      <c r="L61" s="24"/>
      <c r="M61" s="25"/>
      <c r="N61" s="21"/>
      <c r="O61" s="21"/>
    </row>
    <row r="62" spans="2:15" ht="16.5" customHeight="1" thickBot="1">
      <c r="B62" s="268"/>
      <c r="C62" s="246" t="s">
        <v>144</v>
      </c>
      <c r="D62" s="247"/>
      <c r="E62" s="84">
        <f aca="true" t="shared" si="13" ref="E62:J62">COUNTIF(E15:E50,6)</f>
        <v>0</v>
      </c>
      <c r="F62" s="84">
        <f t="shared" si="13"/>
        <v>0</v>
      </c>
      <c r="G62" s="84">
        <f t="shared" si="13"/>
        <v>0</v>
      </c>
      <c r="H62" s="84">
        <f t="shared" si="13"/>
        <v>0</v>
      </c>
      <c r="I62" s="84">
        <f t="shared" si="13"/>
        <v>0</v>
      </c>
      <c r="J62" s="85">
        <f t="shared" si="13"/>
        <v>0</v>
      </c>
      <c r="K62" s="80"/>
      <c r="L62" s="24"/>
      <c r="M62" s="25"/>
      <c r="N62" s="21"/>
      <c r="O62" s="21"/>
    </row>
    <row r="63" spans="2:15" ht="16.5" customHeight="1" thickBot="1">
      <c r="B63" s="268"/>
      <c r="C63" s="246" t="s">
        <v>145</v>
      </c>
      <c r="D63" s="247"/>
      <c r="E63" s="81">
        <f aca="true" t="shared" si="14" ref="E63:J63">COUNTIF(E15:E50,7)</f>
        <v>0</v>
      </c>
      <c r="F63" s="81">
        <f t="shared" si="14"/>
        <v>0</v>
      </c>
      <c r="G63" s="81">
        <f t="shared" si="14"/>
        <v>0</v>
      </c>
      <c r="H63" s="81">
        <f t="shared" si="14"/>
        <v>0</v>
      </c>
      <c r="I63" s="81">
        <f t="shared" si="14"/>
        <v>0</v>
      </c>
      <c r="J63" s="82">
        <f t="shared" si="14"/>
        <v>0</v>
      </c>
      <c r="K63" s="80"/>
      <c r="L63" s="24"/>
      <c r="M63" s="25"/>
      <c r="N63" s="21"/>
      <c r="O63" s="21"/>
    </row>
    <row r="64" spans="2:15" ht="16.5" customHeight="1" thickBot="1">
      <c r="B64" s="268"/>
      <c r="C64" s="246" t="s">
        <v>146</v>
      </c>
      <c r="D64" s="247"/>
      <c r="E64" s="23">
        <f aca="true" t="shared" si="15" ref="E64:J64">COUNTIF(E15:E50,8)</f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83">
        <f t="shared" si="15"/>
        <v>0</v>
      </c>
      <c r="K64" s="80"/>
      <c r="L64" s="24"/>
      <c r="M64" s="25"/>
      <c r="N64" s="21"/>
      <c r="O64" s="21"/>
    </row>
    <row r="65" spans="2:15" ht="16.5" customHeight="1" thickBot="1">
      <c r="B65" s="268"/>
      <c r="C65" s="246" t="s">
        <v>151</v>
      </c>
      <c r="D65" s="247"/>
      <c r="E65" s="84">
        <f aca="true" t="shared" si="16" ref="E65:J65">COUNTIF(E15:E50,9)</f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5">
        <f t="shared" si="16"/>
        <v>0</v>
      </c>
      <c r="K65" s="80"/>
      <c r="L65" s="24"/>
      <c r="M65" s="25"/>
      <c r="N65" s="21"/>
      <c r="O65" s="21"/>
    </row>
    <row r="66" spans="2:15" ht="16.5" customHeight="1" thickBot="1">
      <c r="B66" s="268"/>
      <c r="C66" s="246" t="s">
        <v>147</v>
      </c>
      <c r="D66" s="247"/>
      <c r="E66" s="81">
        <f aca="true" t="shared" si="17" ref="E66:J66">COUNTIF(E15:E50,10)</f>
        <v>0</v>
      </c>
      <c r="F66" s="81">
        <f t="shared" si="17"/>
        <v>0</v>
      </c>
      <c r="G66" s="81">
        <f t="shared" si="17"/>
        <v>0</v>
      </c>
      <c r="H66" s="81">
        <f t="shared" si="17"/>
        <v>0</v>
      </c>
      <c r="I66" s="81">
        <f t="shared" si="17"/>
        <v>0</v>
      </c>
      <c r="J66" s="82">
        <f t="shared" si="17"/>
        <v>0</v>
      </c>
      <c r="K66" s="80"/>
      <c r="L66" s="24"/>
      <c r="M66" s="25"/>
      <c r="N66" s="21"/>
      <c r="O66" s="21"/>
    </row>
    <row r="67" spans="2:15" ht="16.5" customHeight="1" thickBot="1">
      <c r="B67" s="268"/>
      <c r="C67" s="246" t="s">
        <v>148</v>
      </c>
      <c r="D67" s="247"/>
      <c r="E67" s="23">
        <f aca="true" t="shared" si="18" ref="E67:J67">COUNTIF(E15:E50,11)</f>
        <v>0</v>
      </c>
      <c r="F67" s="23">
        <f t="shared" si="18"/>
        <v>0</v>
      </c>
      <c r="G67" s="23">
        <f t="shared" si="18"/>
        <v>0</v>
      </c>
      <c r="H67" s="23">
        <f t="shared" si="18"/>
        <v>0</v>
      </c>
      <c r="I67" s="23">
        <f t="shared" si="18"/>
        <v>0</v>
      </c>
      <c r="J67" s="83">
        <f t="shared" si="18"/>
        <v>0</v>
      </c>
      <c r="K67" s="80"/>
      <c r="L67" s="24"/>
      <c r="M67" s="25"/>
      <c r="N67" s="21"/>
      <c r="O67" s="21"/>
    </row>
    <row r="68" spans="2:15" ht="16.5" customHeight="1" thickBot="1">
      <c r="B68" s="269"/>
      <c r="C68" s="246" t="s">
        <v>149</v>
      </c>
      <c r="D68" s="247"/>
      <c r="E68" s="84">
        <f aca="true" t="shared" si="19" ref="E68:J68">COUNTIF(E15:E50,12)</f>
        <v>0</v>
      </c>
      <c r="F68" s="84">
        <f t="shared" si="19"/>
        <v>0</v>
      </c>
      <c r="G68" s="84">
        <f t="shared" si="19"/>
        <v>0</v>
      </c>
      <c r="H68" s="84">
        <f t="shared" si="19"/>
        <v>0</v>
      </c>
      <c r="I68" s="84">
        <f t="shared" si="19"/>
        <v>0</v>
      </c>
      <c r="J68" s="85">
        <f t="shared" si="19"/>
        <v>0</v>
      </c>
      <c r="K68" s="80"/>
      <c r="L68" s="24"/>
      <c r="M68" s="25"/>
      <c r="N68" s="21"/>
      <c r="O68" s="21"/>
    </row>
    <row r="69" spans="4:15" ht="16.5" customHeight="1" hidden="1">
      <c r="D69" s="26">
        <f aca="true" t="shared" si="20" ref="D69:J69">SUM(D57:D68)</f>
        <v>0</v>
      </c>
      <c r="E69" s="26">
        <f t="shared" si="20"/>
        <v>0</v>
      </c>
      <c r="F69" s="26">
        <f t="shared" si="20"/>
        <v>0</v>
      </c>
      <c r="G69" s="26">
        <f t="shared" si="20"/>
        <v>0</v>
      </c>
      <c r="H69" s="26">
        <f t="shared" si="20"/>
        <v>0</v>
      </c>
      <c r="I69" s="26">
        <f t="shared" si="20"/>
        <v>0</v>
      </c>
      <c r="J69" s="26">
        <f t="shared" si="20"/>
        <v>0</v>
      </c>
      <c r="N69" s="26">
        <f>COUNTIF(N15:N50,"розбіжність")</f>
        <v>0</v>
      </c>
      <c r="O69" s="26">
        <f>COUNTIF(O15:O50,"розбіжність")</f>
        <v>0</v>
      </c>
    </row>
    <row r="70" spans="5:10" ht="10.5" customHeight="1">
      <c r="E70" s="27"/>
      <c r="F70" s="27"/>
      <c r="G70" s="27"/>
      <c r="H70" s="27"/>
      <c r="I70" s="27"/>
      <c r="J70" s="27"/>
    </row>
    <row r="71" spans="2:10" ht="16.5" customHeight="1">
      <c r="B71" s="248" t="s">
        <v>1</v>
      </c>
      <c r="C71" s="249"/>
      <c r="D71" s="250"/>
      <c r="E71" s="28">
        <f aca="true" t="shared" si="21" ref="E71:J71">E68+E67+E66</f>
        <v>0</v>
      </c>
      <c r="F71" s="28">
        <f t="shared" si="21"/>
        <v>0</v>
      </c>
      <c r="G71" s="28">
        <f t="shared" si="21"/>
        <v>0</v>
      </c>
      <c r="H71" s="28">
        <f t="shared" si="21"/>
        <v>0</v>
      </c>
      <c r="I71" s="28">
        <f t="shared" si="21"/>
        <v>0</v>
      </c>
      <c r="J71" s="28">
        <f t="shared" si="21"/>
        <v>0</v>
      </c>
    </row>
    <row r="72" spans="2:10" ht="16.5" customHeight="1">
      <c r="B72" s="248" t="s">
        <v>2</v>
      </c>
      <c r="C72" s="249"/>
      <c r="D72" s="250"/>
      <c r="E72" s="28">
        <f aca="true" t="shared" si="22" ref="E72:J72">E65+E64+E63</f>
        <v>0</v>
      </c>
      <c r="F72" s="28">
        <f t="shared" si="22"/>
        <v>0</v>
      </c>
      <c r="G72" s="28">
        <f t="shared" si="22"/>
        <v>0</v>
      </c>
      <c r="H72" s="28">
        <f t="shared" si="22"/>
        <v>0</v>
      </c>
      <c r="I72" s="28">
        <f t="shared" si="22"/>
        <v>0</v>
      </c>
      <c r="J72" s="28">
        <f t="shared" si="22"/>
        <v>0</v>
      </c>
    </row>
    <row r="73" spans="2:10" ht="16.5" customHeight="1">
      <c r="B73" s="248" t="s">
        <v>3</v>
      </c>
      <c r="C73" s="249"/>
      <c r="D73" s="250"/>
      <c r="E73" s="28">
        <f aca="true" t="shared" si="23" ref="E73:J73">E62+E61+E60</f>
        <v>0</v>
      </c>
      <c r="F73" s="28">
        <f t="shared" si="23"/>
        <v>0</v>
      </c>
      <c r="G73" s="28">
        <f t="shared" si="23"/>
        <v>0</v>
      </c>
      <c r="H73" s="28">
        <f t="shared" si="23"/>
        <v>0</v>
      </c>
      <c r="I73" s="28">
        <f t="shared" si="23"/>
        <v>0</v>
      </c>
      <c r="J73" s="28">
        <f t="shared" si="23"/>
        <v>0</v>
      </c>
    </row>
    <row r="74" spans="2:10" ht="16.5" customHeight="1">
      <c r="B74" s="248" t="s">
        <v>4</v>
      </c>
      <c r="C74" s="249"/>
      <c r="D74" s="250"/>
      <c r="E74" s="28">
        <f aca="true" t="shared" si="24" ref="E74:J74">E59+E58+E57</f>
        <v>0</v>
      </c>
      <c r="F74" s="28">
        <f t="shared" si="24"/>
        <v>0</v>
      </c>
      <c r="G74" s="28">
        <f t="shared" si="24"/>
        <v>0</v>
      </c>
      <c r="H74" s="28">
        <f t="shared" si="24"/>
        <v>0</v>
      </c>
      <c r="I74" s="28">
        <f t="shared" si="24"/>
        <v>0</v>
      </c>
      <c r="J74" s="28">
        <f t="shared" si="24"/>
        <v>0</v>
      </c>
    </row>
    <row r="75" spans="2:4" ht="7.5" customHeight="1">
      <c r="B75" s="248"/>
      <c r="C75" s="249"/>
      <c r="D75" s="42"/>
    </row>
    <row r="76" spans="2:10" ht="15.75" customHeight="1">
      <c r="B76" s="248" t="s">
        <v>22</v>
      </c>
      <c r="C76" s="249"/>
      <c r="D76" s="250"/>
      <c r="E76" s="29" t="e">
        <f aca="true" t="shared" si="25" ref="E76:J76">E71/E69</f>
        <v>#DIV/0!</v>
      </c>
      <c r="F76" s="29" t="e">
        <f t="shared" si="25"/>
        <v>#DIV/0!</v>
      </c>
      <c r="G76" s="29" t="e">
        <f t="shared" si="25"/>
        <v>#DIV/0!</v>
      </c>
      <c r="H76" s="29" t="e">
        <f t="shared" si="25"/>
        <v>#DIV/0!</v>
      </c>
      <c r="I76" s="29" t="e">
        <f t="shared" si="25"/>
        <v>#DIV/0!</v>
      </c>
      <c r="J76" s="29" t="e">
        <f t="shared" si="25"/>
        <v>#DIV/0!</v>
      </c>
    </row>
    <row r="77" spans="2:10" ht="15.75" customHeight="1">
      <c r="B77" s="248" t="s">
        <v>23</v>
      </c>
      <c r="C77" s="249"/>
      <c r="D77" s="250"/>
      <c r="E77" s="29" t="e">
        <f aca="true" t="shared" si="26" ref="E77:J77">E72/E69</f>
        <v>#DIV/0!</v>
      </c>
      <c r="F77" s="29" t="e">
        <f t="shared" si="26"/>
        <v>#DIV/0!</v>
      </c>
      <c r="G77" s="29" t="e">
        <f t="shared" si="26"/>
        <v>#DIV/0!</v>
      </c>
      <c r="H77" s="29" t="e">
        <f t="shared" si="26"/>
        <v>#DIV/0!</v>
      </c>
      <c r="I77" s="29" t="e">
        <f t="shared" si="26"/>
        <v>#DIV/0!</v>
      </c>
      <c r="J77" s="29" t="e">
        <f t="shared" si="26"/>
        <v>#DIV/0!</v>
      </c>
    </row>
    <row r="78" spans="2:10" ht="15.75" customHeight="1">
      <c r="B78" s="248" t="s">
        <v>24</v>
      </c>
      <c r="C78" s="249"/>
      <c r="D78" s="250"/>
      <c r="E78" s="29" t="e">
        <f aca="true" t="shared" si="27" ref="E78:J78">E73/E69</f>
        <v>#DIV/0!</v>
      </c>
      <c r="F78" s="29" t="e">
        <f t="shared" si="27"/>
        <v>#DIV/0!</v>
      </c>
      <c r="G78" s="29" t="e">
        <f t="shared" si="27"/>
        <v>#DIV/0!</v>
      </c>
      <c r="H78" s="29" t="e">
        <f t="shared" si="27"/>
        <v>#DIV/0!</v>
      </c>
      <c r="I78" s="29" t="e">
        <f t="shared" si="27"/>
        <v>#DIV/0!</v>
      </c>
      <c r="J78" s="29" t="e">
        <f t="shared" si="27"/>
        <v>#DIV/0!</v>
      </c>
    </row>
    <row r="79" spans="2:10" ht="15.75" customHeight="1">
      <c r="B79" s="248" t="s">
        <v>25</v>
      </c>
      <c r="C79" s="249"/>
      <c r="D79" s="250"/>
      <c r="E79" s="29" t="e">
        <f aca="true" t="shared" si="28" ref="E79:J79">E74/E69</f>
        <v>#DIV/0!</v>
      </c>
      <c r="F79" s="29" t="e">
        <f t="shared" si="28"/>
        <v>#DIV/0!</v>
      </c>
      <c r="G79" s="29" t="e">
        <f t="shared" si="28"/>
        <v>#DIV/0!</v>
      </c>
      <c r="H79" s="29" t="e">
        <f t="shared" si="28"/>
        <v>#DIV/0!</v>
      </c>
      <c r="I79" s="29" t="e">
        <f t="shared" si="28"/>
        <v>#DIV/0!</v>
      </c>
      <c r="J79" s="29" t="e">
        <f t="shared" si="28"/>
        <v>#DIV/0!</v>
      </c>
    </row>
    <row r="81" spans="2:10" ht="15.75" customHeight="1">
      <c r="B81" s="248" t="s">
        <v>5</v>
      </c>
      <c r="C81" s="249"/>
      <c r="D81" s="250"/>
      <c r="E81" s="29" t="e">
        <f aca="true" t="shared" si="29" ref="E81:J81">E76+E77</f>
        <v>#DIV/0!</v>
      </c>
      <c r="F81" s="29" t="e">
        <f t="shared" si="29"/>
        <v>#DIV/0!</v>
      </c>
      <c r="G81" s="29" t="e">
        <f t="shared" si="29"/>
        <v>#DIV/0!</v>
      </c>
      <c r="H81" s="29" t="e">
        <f t="shared" si="29"/>
        <v>#DIV/0!</v>
      </c>
      <c r="I81" s="29" t="e">
        <f t="shared" si="29"/>
        <v>#DIV/0!</v>
      </c>
      <c r="J81" s="29" t="e">
        <f t="shared" si="29"/>
        <v>#DIV/0!</v>
      </c>
    </row>
    <row r="82" spans="2:10" ht="15.75" customHeight="1">
      <c r="B82" s="248" t="s">
        <v>17</v>
      </c>
      <c r="C82" s="249"/>
      <c r="D82" s="250"/>
      <c r="E82" s="29" t="e">
        <f aca="true" t="shared" si="30" ref="E82:J82">E76+E77+E78</f>
        <v>#DIV/0!</v>
      </c>
      <c r="F82" s="29" t="e">
        <f t="shared" si="30"/>
        <v>#DIV/0!</v>
      </c>
      <c r="G82" s="29" t="e">
        <f t="shared" si="30"/>
        <v>#DIV/0!</v>
      </c>
      <c r="H82" s="29" t="e">
        <f t="shared" si="30"/>
        <v>#DIV/0!</v>
      </c>
      <c r="I82" s="29" t="e">
        <f t="shared" si="30"/>
        <v>#DIV/0!</v>
      </c>
      <c r="J82" s="29" t="e">
        <f t="shared" si="30"/>
        <v>#DIV/0!</v>
      </c>
    </row>
    <row r="83" spans="2:10" ht="15.75" customHeight="1">
      <c r="B83" s="248" t="s">
        <v>6</v>
      </c>
      <c r="C83" s="249"/>
      <c r="D83" s="250"/>
      <c r="E83" s="30" t="e">
        <f aca="true" t="shared" si="31" ref="E83:J83">(E57+E58*2+E59*3+E60*4+E61*5+E62*6+E63*7+E64*8+E65*9+E66*10+E67*11+E68*12)/E69</f>
        <v>#DIV/0!</v>
      </c>
      <c r="F83" s="30" t="e">
        <f t="shared" si="31"/>
        <v>#DIV/0!</v>
      </c>
      <c r="G83" s="30" t="e">
        <f t="shared" si="31"/>
        <v>#DIV/0!</v>
      </c>
      <c r="H83" s="30" t="e">
        <f t="shared" si="31"/>
        <v>#DIV/0!</v>
      </c>
      <c r="I83" s="30" t="e">
        <f t="shared" si="31"/>
        <v>#DIV/0!</v>
      </c>
      <c r="J83" s="30" t="e">
        <f t="shared" si="31"/>
        <v>#DIV/0!</v>
      </c>
    </row>
    <row r="84" spans="2:10" ht="15.75" customHeight="1">
      <c r="B84" s="248" t="s">
        <v>15</v>
      </c>
      <c r="C84" s="249"/>
      <c r="D84" s="250"/>
      <c r="E84" s="29" t="e">
        <f aca="true" t="shared" si="32" ref="E84:J84">(E71*1+E72*0.64+E73*0.36+E74*0.16)/E69</f>
        <v>#DIV/0!</v>
      </c>
      <c r="F84" s="29" t="e">
        <f t="shared" si="32"/>
        <v>#DIV/0!</v>
      </c>
      <c r="G84" s="29" t="e">
        <f t="shared" si="32"/>
        <v>#DIV/0!</v>
      </c>
      <c r="H84" s="29" t="e">
        <f t="shared" si="32"/>
        <v>#DIV/0!</v>
      </c>
      <c r="I84" s="29" t="e">
        <f t="shared" si="32"/>
        <v>#DIV/0!</v>
      </c>
      <c r="J84" s="29" t="e">
        <f t="shared" si="32"/>
        <v>#DIV/0!</v>
      </c>
    </row>
    <row r="86" spans="2:9" ht="30.75" customHeight="1">
      <c r="B86" s="270" t="s">
        <v>37</v>
      </c>
      <c r="C86" s="270"/>
      <c r="D86" s="270"/>
      <c r="E86" s="270"/>
      <c r="I86" s="29" t="e">
        <f>N69/I55</f>
        <v>#DIV/0!</v>
      </c>
    </row>
    <row r="88" spans="2:9" ht="15.75">
      <c r="B88" s="270" t="s">
        <v>15</v>
      </c>
      <c r="C88" s="270"/>
      <c r="D88" s="270"/>
      <c r="E88" s="270"/>
      <c r="I88" s="29" t="e">
        <f>J84</f>
        <v>#DIV/0!</v>
      </c>
    </row>
    <row r="90" spans="2:9" ht="15.75">
      <c r="B90" s="270" t="s">
        <v>16</v>
      </c>
      <c r="C90" s="270"/>
      <c r="D90" s="270"/>
      <c r="E90" s="270"/>
      <c r="F90" s="24"/>
      <c r="G90" s="24"/>
      <c r="H90" s="24"/>
      <c r="I90" s="29" t="e">
        <f>O69/I55</f>
        <v>#DIV/0!</v>
      </c>
    </row>
    <row r="93" spans="2:14" s="4" customFormat="1" ht="16.5" customHeight="1" thickBot="1">
      <c r="B93" s="189" t="s">
        <v>33</v>
      </c>
      <c r="C93" s="189"/>
      <c r="D93" s="76">
        <f>'Заповнюємо № 4'!D66</f>
        <v>0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6" s="4" customFormat="1" ht="16.5" customHeight="1">
      <c r="B94" s="38"/>
      <c r="C94" s="38"/>
      <c r="D94" s="38"/>
      <c r="E94" s="38"/>
      <c r="F94" s="38"/>
    </row>
    <row r="95" spans="2:15" s="4" customFormat="1" ht="16.5" customHeight="1" thickBot="1">
      <c r="B95" s="189" t="s">
        <v>34</v>
      </c>
      <c r="C95" s="189"/>
      <c r="D95" s="75"/>
      <c r="E95" s="37"/>
      <c r="F95" s="55"/>
      <c r="G95" s="55"/>
      <c r="H95" s="55"/>
      <c r="I95" s="272">
        <f>'Заповнюємо № 4'!D68</f>
        <v>0</v>
      </c>
      <c r="J95" s="272"/>
      <c r="K95" s="272"/>
      <c r="L95" s="272"/>
      <c r="M95" s="272"/>
      <c r="N95" s="272"/>
      <c r="O95" s="272"/>
    </row>
    <row r="96" spans="2:15" s="4" customFormat="1" ht="16.5" customHeight="1">
      <c r="B96" s="38"/>
      <c r="C96" s="65" t="s">
        <v>59</v>
      </c>
      <c r="D96" s="74" t="s">
        <v>57</v>
      </c>
      <c r="E96" s="73"/>
      <c r="F96" s="72"/>
      <c r="G96" s="72"/>
      <c r="H96" s="72"/>
      <c r="I96" s="271" t="s">
        <v>58</v>
      </c>
      <c r="J96" s="271"/>
      <c r="K96" s="271"/>
      <c r="L96" s="271"/>
      <c r="M96" s="271"/>
      <c r="N96" s="271"/>
      <c r="O96" s="271"/>
    </row>
    <row r="97" spans="2:6" s="4" customFormat="1" ht="16.5" customHeight="1">
      <c r="B97" s="37"/>
      <c r="C97" s="37"/>
      <c r="D97" s="37"/>
      <c r="E97" s="37"/>
      <c r="F97" s="37"/>
    </row>
    <row r="98" spans="2:15" s="4" customFormat="1" ht="16.5" customHeight="1" thickBot="1">
      <c r="B98" s="189" t="s">
        <v>36</v>
      </c>
      <c r="C98" s="189"/>
      <c r="D98" s="75"/>
      <c r="E98" s="37"/>
      <c r="F98" s="55"/>
      <c r="G98" s="55"/>
      <c r="H98" s="55"/>
      <c r="I98" s="272">
        <f>'Заповнюємо № 4'!D71</f>
        <v>0</v>
      </c>
      <c r="J98" s="272"/>
      <c r="K98" s="272"/>
      <c r="L98" s="272"/>
      <c r="M98" s="272"/>
      <c r="N98" s="272"/>
      <c r="O98" s="272"/>
    </row>
    <row r="99" spans="2:15" s="4" customFormat="1" ht="16.5" customHeight="1">
      <c r="B99" s="39"/>
      <c r="D99" s="74" t="s">
        <v>57</v>
      </c>
      <c r="E99" s="73"/>
      <c r="F99" s="72"/>
      <c r="G99" s="72"/>
      <c r="H99" s="72"/>
      <c r="I99" s="271" t="s">
        <v>58</v>
      </c>
      <c r="J99" s="271"/>
      <c r="K99" s="271"/>
      <c r="L99" s="271"/>
      <c r="M99" s="271"/>
      <c r="N99" s="271"/>
      <c r="O99" s="271"/>
    </row>
  </sheetData>
  <sheetProtection password="C4EF" sheet="1"/>
  <mergeCells count="90">
    <mergeCell ref="B74:D74"/>
    <mergeCell ref="B76:D76"/>
    <mergeCell ref="B77:D77"/>
    <mergeCell ref="B75:C75"/>
    <mergeCell ref="B83:D83"/>
    <mergeCell ref="B84:D84"/>
    <mergeCell ref="B78:D78"/>
    <mergeCell ref="B79:D79"/>
    <mergeCell ref="B81:D81"/>
    <mergeCell ref="B82:D82"/>
    <mergeCell ref="B72:D72"/>
    <mergeCell ref="C55:E55"/>
    <mergeCell ref="B57:B68"/>
    <mergeCell ref="C67:D67"/>
    <mergeCell ref="C68:D68"/>
    <mergeCell ref="B73:D73"/>
    <mergeCell ref="C46:D46"/>
    <mergeCell ref="C47:D47"/>
    <mergeCell ref="C48:D48"/>
    <mergeCell ref="C49:D49"/>
    <mergeCell ref="C50:D50"/>
    <mergeCell ref="B71:D7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B5:C5"/>
    <mergeCell ref="B9:C9"/>
    <mergeCell ref="B10:C10"/>
    <mergeCell ref="B11:C11"/>
    <mergeCell ref="B13:B14"/>
    <mergeCell ref="B3:C3"/>
    <mergeCell ref="B4:C4"/>
    <mergeCell ref="C13:D14"/>
    <mergeCell ref="O13:O14"/>
    <mergeCell ref="I13:J13"/>
    <mergeCell ref="C53:E53"/>
    <mergeCell ref="C16:D16"/>
    <mergeCell ref="C17:D17"/>
    <mergeCell ref="C18:D18"/>
    <mergeCell ref="C19:D19"/>
    <mergeCell ref="E13:E14"/>
    <mergeCell ref="C15:D15"/>
    <mergeCell ref="C21:D21"/>
    <mergeCell ref="B88:E88"/>
    <mergeCell ref="B2:O2"/>
    <mergeCell ref="B6:C6"/>
    <mergeCell ref="B7:C7"/>
    <mergeCell ref="B8:C8"/>
    <mergeCell ref="B86:E86"/>
    <mergeCell ref="N13:N14"/>
    <mergeCell ref="C65:D65"/>
    <mergeCell ref="C66:D66"/>
    <mergeCell ref="C20:D20"/>
    <mergeCell ref="I99:O99"/>
    <mergeCell ref="B98:C98"/>
    <mergeCell ref="I95:O95"/>
    <mergeCell ref="I96:O96"/>
    <mergeCell ref="I98:O98"/>
    <mergeCell ref="B90:E90"/>
    <mergeCell ref="B93:C93"/>
    <mergeCell ref="B95:C95"/>
    <mergeCell ref="C57:D57"/>
    <mergeCell ref="C58:D58"/>
    <mergeCell ref="C59:D59"/>
    <mergeCell ref="C60:D60"/>
    <mergeCell ref="C61:D61"/>
    <mergeCell ref="C62:D62"/>
    <mergeCell ref="C63:D63"/>
    <mergeCell ref="C64:D64"/>
  </mergeCells>
  <conditionalFormatting sqref="B15:B50">
    <cfRule type="expression" priority="1" dxfId="79" stopIfTrue="1">
      <formula>C15=0</formula>
    </cfRule>
  </conditionalFormatting>
  <conditionalFormatting sqref="C53 C55 B57 D98 D95 D93 I15:M50 I98 D3 D4:E11 I10 C15:C50 F71:H74 I95 E15:E50 E57:J68 C57:C68">
    <cfRule type="cellIs" priority="2" dxfId="79" operator="equal" stopIfTrue="1">
      <formula>0</formula>
    </cfRule>
  </conditionalFormatting>
  <conditionalFormatting sqref="N15:N50">
    <cfRule type="cellIs" priority="3" dxfId="83" operator="equal" stopIfTrue="1">
      <formula>"розбіжність"</formula>
    </cfRule>
    <cfRule type="cellIs" priority="4" dxfId="79" operator="greaterThanOrEqual" stopIfTrue="1">
      <formula>1</formula>
    </cfRule>
  </conditionalFormatting>
  <conditionalFormatting sqref="O15:O50">
    <cfRule type="cellIs" priority="5" dxfId="83" operator="equal" stopIfTrue="1">
      <formula>"розбіжність"</formula>
    </cfRule>
  </conditionalFormatting>
  <conditionalFormatting sqref="E76:E79 E81:E84 E71:E74">
    <cfRule type="expression" priority="7" dxfId="79" stopIfTrue="1">
      <formula>$E$69=0</formula>
    </cfRule>
  </conditionalFormatting>
  <conditionalFormatting sqref="I76:I79 I81:I84 I71:I74">
    <cfRule type="expression" priority="8" dxfId="79" stopIfTrue="1">
      <formula>$I$69=0</formula>
    </cfRule>
  </conditionalFormatting>
  <conditionalFormatting sqref="J76:J79 J81:J84 I86 I88 I90 J71:J74">
    <cfRule type="expression" priority="9" dxfId="79" stopIfTrue="1">
      <formula>$J$69=0</formula>
    </cfRule>
  </conditionalFormatting>
  <printOptions/>
  <pageMargins left="0.13" right="0.04" top="0.32" bottom="0.28" header="0.2" footer="0.28"/>
  <pageSetup horizontalDpi="600" verticalDpi="600" orientation="portrait" paperSize="9" scale="82" r:id="rId1"/>
  <rowBreaks count="1" manualBreakCount="1">
    <brk id="5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B2:N22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2" width="2.25390625" style="46" customWidth="1"/>
    <col min="3" max="3" width="51.375" style="46" customWidth="1"/>
    <col min="4" max="4" width="22.625" style="46" customWidth="1"/>
    <col min="5" max="5" width="23.25390625" style="46" customWidth="1"/>
    <col min="6" max="6" width="22.625" style="46" customWidth="1"/>
    <col min="7" max="7" width="20.875" style="46" customWidth="1"/>
    <col min="8" max="9" width="7.375" style="46" customWidth="1"/>
    <col min="10" max="16384" width="9.125" style="46" customWidth="1"/>
  </cols>
  <sheetData>
    <row r="2" spans="2:14" ht="18.75" customHeight="1">
      <c r="B2" s="45"/>
      <c r="C2" s="273" t="s">
        <v>38</v>
      </c>
      <c r="D2" s="273"/>
      <c r="E2" s="273"/>
      <c r="F2" s="273"/>
      <c r="G2" s="273"/>
      <c r="H2" s="45"/>
      <c r="I2" s="45"/>
      <c r="J2" s="45"/>
      <c r="K2" s="45"/>
      <c r="L2" s="45"/>
      <c r="M2" s="45"/>
      <c r="N2" s="45"/>
    </row>
    <row r="3" spans="2:14" ht="36" customHeight="1">
      <c r="B3" s="45"/>
      <c r="C3" s="35"/>
      <c r="D3" s="35"/>
      <c r="E3" s="35"/>
      <c r="F3" s="35"/>
      <c r="G3" s="35"/>
      <c r="H3" s="45"/>
      <c r="I3" s="45"/>
      <c r="J3" s="45"/>
      <c r="K3" s="45"/>
      <c r="L3" s="45"/>
      <c r="M3" s="45"/>
      <c r="N3" s="45"/>
    </row>
    <row r="4" spans="2:14" ht="18.75" customHeight="1">
      <c r="B4" s="45"/>
      <c r="C4" s="47" t="s">
        <v>27</v>
      </c>
      <c r="D4" s="48" t="str">
        <f>'Заповнюємо № 4'!FY41</f>
        <v>Математика</v>
      </c>
      <c r="E4" s="52"/>
      <c r="F4" s="52"/>
      <c r="G4" s="35"/>
      <c r="H4" s="45"/>
      <c r="I4" s="45"/>
      <c r="J4" s="45"/>
      <c r="K4" s="45"/>
      <c r="L4" s="45"/>
      <c r="M4" s="45"/>
      <c r="N4" s="45"/>
    </row>
    <row r="5" spans="2:14" ht="18.75" customHeight="1">
      <c r="B5" s="45"/>
      <c r="C5" s="47"/>
      <c r="D5" s="35"/>
      <c r="E5" s="35"/>
      <c r="F5" s="35"/>
      <c r="G5" s="35"/>
      <c r="H5" s="45"/>
      <c r="I5" s="45"/>
      <c r="J5" s="45"/>
      <c r="K5" s="45"/>
      <c r="L5" s="45"/>
      <c r="M5" s="45"/>
      <c r="N5" s="45"/>
    </row>
    <row r="6" spans="2:14" ht="18.75" customHeight="1">
      <c r="B6" s="45"/>
      <c r="C6" s="47" t="s">
        <v>0</v>
      </c>
      <c r="D6" s="169">
        <f>'Заповнюємо № 4'!D8</f>
        <v>0</v>
      </c>
      <c r="E6" s="52"/>
      <c r="F6" s="52"/>
      <c r="G6" s="35"/>
      <c r="H6" s="45"/>
      <c r="I6" s="45"/>
      <c r="J6" s="45"/>
      <c r="K6" s="45"/>
      <c r="L6" s="45"/>
      <c r="M6" s="45"/>
      <c r="N6" s="45"/>
    </row>
    <row r="7" spans="2:14" ht="18.75" customHeight="1">
      <c r="B7" s="35"/>
      <c r="C7" s="35"/>
      <c r="D7" s="35"/>
      <c r="E7" s="35"/>
      <c r="F7" s="35"/>
      <c r="G7" s="45"/>
      <c r="H7" s="45"/>
      <c r="I7" s="45"/>
      <c r="J7" s="45"/>
      <c r="K7" s="45"/>
      <c r="L7" s="45"/>
      <c r="M7" s="45"/>
      <c r="N7" s="45"/>
    </row>
    <row r="8" spans="3:9" ht="56.25" customHeight="1">
      <c r="C8" s="51" t="s">
        <v>39</v>
      </c>
      <c r="D8" s="51" t="s">
        <v>29</v>
      </c>
      <c r="E8" s="51" t="s">
        <v>40</v>
      </c>
      <c r="F8" s="51" t="s">
        <v>42</v>
      </c>
      <c r="G8" s="51" t="s">
        <v>43</v>
      </c>
      <c r="H8" s="49"/>
      <c r="I8" s="49"/>
    </row>
    <row r="9" spans="2:7" s="50" customFormat="1" ht="30" customHeight="1">
      <c r="B9" s="47"/>
      <c r="C9" s="59">
        <f>'Заповнюємо № 4'!D9</f>
        <v>0</v>
      </c>
      <c r="D9" s="60">
        <f>'Протокол № 4'!D10</f>
      </c>
      <c r="E9" s="60">
        <f>'Протокол № 4'!I10</f>
      </c>
      <c r="F9" s="60">
        <f>'Заповнюємо № 4'!FY238</f>
      </c>
      <c r="G9" s="61">
        <f>'Заповнюємо № 4'!F6</f>
        <v>0</v>
      </c>
    </row>
    <row r="10" spans="2:7" s="50" customFormat="1" ht="30" customHeight="1">
      <c r="B10" s="47"/>
      <c r="C10" s="64"/>
      <c r="D10" s="65"/>
      <c r="E10" s="65"/>
      <c r="F10" s="65"/>
      <c r="G10" s="66"/>
    </row>
    <row r="11" ht="18.75" hidden="1">
      <c r="C11" s="46">
        <f>'Протокол № 4'!J69</f>
        <v>0</v>
      </c>
    </row>
    <row r="12" spans="3:7" ht="31.5" customHeight="1">
      <c r="C12" s="274" t="s">
        <v>41</v>
      </c>
      <c r="D12" s="274" t="s">
        <v>18</v>
      </c>
      <c r="E12" s="274" t="s">
        <v>44</v>
      </c>
      <c r="F12" s="275"/>
      <c r="G12" s="276"/>
    </row>
    <row r="13" spans="3:7" ht="55.5" customHeight="1">
      <c r="C13" s="274"/>
      <c r="D13" s="274"/>
      <c r="E13" s="274"/>
      <c r="F13" s="277"/>
      <c r="G13" s="278"/>
    </row>
    <row r="14" spans="3:7" s="50" customFormat="1" ht="30.75" customHeight="1">
      <c r="C14" s="62">
        <f>'Заповнюємо № 4'!F8</f>
        <v>0</v>
      </c>
      <c r="D14" s="63" t="e">
        <f>'Протокол № 4'!I86</f>
        <v>#DIV/0!</v>
      </c>
      <c r="E14" s="63" t="e">
        <f>'Протокол № 4'!I90</f>
        <v>#DIV/0!</v>
      </c>
      <c r="F14" s="279"/>
      <c r="G14" s="280"/>
    </row>
    <row r="16" spans="2:14" s="4" customFormat="1" ht="16.5" customHeight="1">
      <c r="B16" s="189" t="s">
        <v>33</v>
      </c>
      <c r="C16" s="189"/>
      <c r="D16" s="56">
        <f>'Заповнюємо № 4'!D66</f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2:6" s="4" customFormat="1" ht="16.5" customHeight="1">
      <c r="B17" s="38"/>
      <c r="C17" s="38"/>
      <c r="D17" s="38"/>
      <c r="E17" s="38"/>
      <c r="F17" s="38"/>
    </row>
    <row r="18" spans="2:14" s="4" customFormat="1" ht="16.5" customHeight="1" thickBot="1">
      <c r="B18" s="189" t="s">
        <v>34</v>
      </c>
      <c r="C18" s="189"/>
      <c r="D18" s="75"/>
      <c r="E18" s="37"/>
      <c r="F18" s="272">
        <f>'Заповнюємо № 4'!D68</f>
        <v>0</v>
      </c>
      <c r="G18" s="272"/>
      <c r="H18" s="37"/>
      <c r="I18" s="37"/>
      <c r="J18" s="37"/>
      <c r="K18" s="37"/>
      <c r="L18" s="37"/>
      <c r="M18" s="37"/>
      <c r="N18" s="37"/>
    </row>
    <row r="19" spans="2:14" s="4" customFormat="1" ht="16.5" customHeight="1">
      <c r="B19" s="38"/>
      <c r="C19" s="65" t="s">
        <v>62</v>
      </c>
      <c r="D19" s="40" t="s">
        <v>61</v>
      </c>
      <c r="E19" s="40"/>
      <c r="F19" s="271" t="s">
        <v>58</v>
      </c>
      <c r="G19" s="271"/>
      <c r="H19" s="58"/>
      <c r="I19" s="58"/>
      <c r="J19" s="58"/>
      <c r="K19" s="58"/>
      <c r="L19" s="58"/>
      <c r="M19" s="58"/>
      <c r="N19" s="58"/>
    </row>
    <row r="20" spans="2:6" s="4" customFormat="1" ht="16.5" customHeight="1">
      <c r="B20" s="37"/>
      <c r="C20" s="37"/>
      <c r="D20" s="37"/>
      <c r="E20" s="37"/>
      <c r="F20" s="37"/>
    </row>
    <row r="21" spans="2:14" s="4" customFormat="1" ht="16.5" customHeight="1" thickBot="1">
      <c r="B21" s="189" t="s">
        <v>36</v>
      </c>
      <c r="C21" s="189"/>
      <c r="D21" s="75"/>
      <c r="E21" s="37"/>
      <c r="F21" s="272">
        <f>'Заповнюємо № 4'!D71</f>
        <v>0</v>
      </c>
      <c r="G21" s="272"/>
      <c r="H21" s="37"/>
      <c r="I21" s="37"/>
      <c r="J21" s="37"/>
      <c r="K21" s="37"/>
      <c r="L21" s="37"/>
      <c r="M21" s="37"/>
      <c r="N21" s="37"/>
    </row>
    <row r="22" spans="2:14" s="4" customFormat="1" ht="16.5" customHeight="1">
      <c r="B22" s="39"/>
      <c r="D22" s="40" t="s">
        <v>61</v>
      </c>
      <c r="E22" s="40"/>
      <c r="F22" s="271" t="s">
        <v>58</v>
      </c>
      <c r="G22" s="271"/>
      <c r="H22" s="58"/>
      <c r="I22" s="58"/>
      <c r="J22" s="58"/>
      <c r="K22" s="58"/>
      <c r="L22" s="58"/>
      <c r="M22" s="58"/>
      <c r="N22" s="58"/>
    </row>
  </sheetData>
  <sheetProtection password="C4EF" sheet="1"/>
  <mergeCells count="12">
    <mergeCell ref="E12:E13"/>
    <mergeCell ref="F12:G14"/>
    <mergeCell ref="B21:C21"/>
    <mergeCell ref="F19:G19"/>
    <mergeCell ref="F22:G22"/>
    <mergeCell ref="F21:G21"/>
    <mergeCell ref="C2:G2"/>
    <mergeCell ref="B16:C16"/>
    <mergeCell ref="B18:C18"/>
    <mergeCell ref="F18:G18"/>
    <mergeCell ref="C12:C13"/>
    <mergeCell ref="D12:D13"/>
  </mergeCells>
  <conditionalFormatting sqref="D4 D6 C14 C9:G10 F21:G21 D21 D18 D16 F18:G18">
    <cfRule type="cellIs" priority="1" dxfId="79" operator="equal" stopIfTrue="1">
      <formula>0</formula>
    </cfRule>
  </conditionalFormatting>
  <conditionalFormatting sqref="D14:E14">
    <cfRule type="expression" priority="2" dxfId="79" stopIfTrue="1">
      <formula>$C$11=0</formula>
    </cfRule>
  </conditionalFormatting>
  <printOptions/>
  <pageMargins left="0.23" right="0.28" top="0.34" bottom="0.37" header="0.29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B2:S30"/>
  <sheetViews>
    <sheetView zoomScale="75" zoomScaleNormal="75" zoomScalePageLayoutView="0" workbookViewId="0" topLeftCell="A1">
      <selection activeCell="T34" sqref="T34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5.125" style="0" customWidth="1"/>
    <col min="4" max="4" width="5.00390625" style="0" customWidth="1"/>
    <col min="5" max="5" width="6.875" style="0" customWidth="1"/>
    <col min="6" max="6" width="5.25390625" style="0" customWidth="1"/>
    <col min="7" max="7" width="6.00390625" style="0" customWidth="1"/>
    <col min="8" max="8" width="5.375" style="0" customWidth="1"/>
    <col min="9" max="9" width="6.75390625" style="0" customWidth="1"/>
    <col min="10" max="10" width="5.25390625" style="0" customWidth="1"/>
    <col min="11" max="11" width="6.875" style="0" customWidth="1"/>
    <col min="12" max="12" width="5.625" style="0" customWidth="1"/>
    <col min="13" max="13" width="7.00390625" style="0" customWidth="1"/>
    <col min="14" max="14" width="5.625" style="0" customWidth="1"/>
    <col min="15" max="15" width="6.875" style="0" customWidth="1"/>
    <col min="16" max="16" width="5.75390625" style="0" customWidth="1"/>
    <col min="17" max="17" width="6.75390625" style="0" customWidth="1"/>
    <col min="18" max="18" width="5.375" style="0" customWidth="1"/>
    <col min="19" max="19" width="7.00390625" style="0" customWidth="1"/>
  </cols>
  <sheetData>
    <row r="2" spans="2:13" ht="15.75">
      <c r="B2" s="282" t="s">
        <v>119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2:13" ht="15.75">
      <c r="B3" s="282" t="s">
        <v>120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2:13" ht="15.75">
      <c r="B4" s="282" t="s">
        <v>121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2:13" ht="15.75">
      <c r="B5" s="282" t="s">
        <v>138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</row>
    <row r="7" spans="2:13" ht="15.75">
      <c r="B7" s="140" t="str">
        <f>'Протокол № 4'!B3</f>
        <v>Район</v>
      </c>
      <c r="D7" s="151">
        <f>'Протокол № 4'!D3</f>
      </c>
      <c r="E7" s="3"/>
      <c r="F7" s="3"/>
      <c r="G7" s="3"/>
      <c r="H7" s="3"/>
      <c r="I7" s="3"/>
      <c r="J7" s="3"/>
      <c r="K7" s="3"/>
      <c r="L7" s="3"/>
      <c r="M7" s="3"/>
    </row>
    <row r="8" spans="2:13" ht="15.75">
      <c r="B8" s="140" t="str">
        <f>'Протокол № 4'!B4</f>
        <v>Населений пункт </v>
      </c>
      <c r="D8" s="150">
        <f>'Протокол № 4'!D4</f>
        <v>0</v>
      </c>
      <c r="E8" s="146"/>
      <c r="F8" s="146"/>
      <c r="G8" s="146"/>
      <c r="H8" s="146"/>
      <c r="I8" s="146"/>
      <c r="J8" s="146"/>
      <c r="K8" s="146"/>
      <c r="L8" s="146"/>
      <c r="M8" s="146"/>
    </row>
    <row r="9" spans="2:13" ht="15.75">
      <c r="B9" s="140" t="str">
        <f>'Протокол № 4'!B5</f>
        <v>Назва ЗНЗ              </v>
      </c>
      <c r="D9" s="150">
        <f>'Протокол № 4'!D5</f>
        <v>0</v>
      </c>
      <c r="E9" s="146"/>
      <c r="F9" s="146"/>
      <c r="G9" s="146"/>
      <c r="H9" s="146"/>
      <c r="I9" s="146"/>
      <c r="J9" s="146"/>
      <c r="K9" s="146"/>
      <c r="L9" s="146"/>
      <c r="M9" s="146"/>
    </row>
    <row r="10" spans="2:13" ht="15.75">
      <c r="B10" s="140" t="str">
        <f>'Протокол № 4'!B6</f>
        <v>Клас</v>
      </c>
      <c r="D10" s="149">
        <f>'Протокол № 4'!D6</f>
        <v>0</v>
      </c>
      <c r="E10" s="146"/>
      <c r="F10" s="146"/>
      <c r="G10" s="146"/>
      <c r="H10" s="146"/>
      <c r="I10" s="146"/>
      <c r="J10" s="146"/>
      <c r="K10" s="146"/>
      <c r="L10" s="146"/>
      <c r="M10" s="146"/>
    </row>
    <row r="11" spans="2:13" ht="15.75">
      <c r="B11" s="140" t="s">
        <v>133</v>
      </c>
      <c r="D11" s="152">
        <f>'Протокол № 4'!I53</f>
        <v>0</v>
      </c>
      <c r="E11" s="153"/>
      <c r="F11" s="153"/>
      <c r="G11" s="153"/>
      <c r="H11" s="153"/>
      <c r="I11" s="153"/>
      <c r="J11" s="153"/>
      <c r="K11" s="153"/>
      <c r="L11" s="153"/>
      <c r="M11" s="146"/>
    </row>
    <row r="12" spans="2:12" ht="3" customHeight="1">
      <c r="B12" s="140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2:13" ht="15.75">
      <c r="B13" s="140" t="s">
        <v>122</v>
      </c>
      <c r="D13" s="154">
        <f>'Протокол № 4'!I55</f>
        <v>0</v>
      </c>
      <c r="E13" s="155"/>
      <c r="F13" s="155"/>
      <c r="G13" s="155"/>
      <c r="H13" s="147"/>
      <c r="I13" s="155"/>
      <c r="J13" s="155"/>
      <c r="K13" s="156" t="e">
        <f>D13/D11</f>
        <v>#DIV/0!</v>
      </c>
      <c r="L13" s="155"/>
      <c r="M13" s="3"/>
    </row>
    <row r="14" spans="4:13" ht="12.75">
      <c r="D14" s="283" t="s">
        <v>131</v>
      </c>
      <c r="E14" s="283"/>
      <c r="F14" s="283"/>
      <c r="G14" s="283"/>
      <c r="I14" s="283" t="s">
        <v>130</v>
      </c>
      <c r="J14" s="283"/>
      <c r="K14" s="283"/>
      <c r="L14" s="283"/>
      <c r="M14" s="283"/>
    </row>
    <row r="16" ht="15.75">
      <c r="B16" s="140" t="s">
        <v>123</v>
      </c>
    </row>
    <row r="18" spans="2:19" ht="15.75">
      <c r="B18" s="121"/>
      <c r="C18" s="144" t="s">
        <v>129</v>
      </c>
      <c r="D18" s="281">
        <v>1</v>
      </c>
      <c r="E18" s="281"/>
      <c r="F18" s="281">
        <v>2</v>
      </c>
      <c r="G18" s="281"/>
      <c r="H18" s="281">
        <v>3</v>
      </c>
      <c r="I18" s="281"/>
      <c r="J18" s="281">
        <v>4</v>
      </c>
      <c r="K18" s="281"/>
      <c r="L18" s="281">
        <v>5</v>
      </c>
      <c r="M18" s="281"/>
      <c r="N18" s="281">
        <v>6</v>
      </c>
      <c r="O18" s="281"/>
      <c r="P18" s="281">
        <v>7</v>
      </c>
      <c r="Q18" s="281"/>
      <c r="R18" s="281">
        <v>8</v>
      </c>
      <c r="S18" s="281"/>
    </row>
    <row r="19" spans="2:19" ht="45" customHeight="1">
      <c r="B19" s="121"/>
      <c r="C19" s="141"/>
      <c r="D19" s="142" t="s">
        <v>127</v>
      </c>
      <c r="E19" s="143" t="s">
        <v>128</v>
      </c>
      <c r="F19" s="142" t="s">
        <v>127</v>
      </c>
      <c r="G19" s="143" t="s">
        <v>128</v>
      </c>
      <c r="H19" s="142" t="s">
        <v>127</v>
      </c>
      <c r="I19" s="143" t="s">
        <v>128</v>
      </c>
      <c r="J19" s="142" t="s">
        <v>127</v>
      </c>
      <c r="K19" s="143" t="s">
        <v>128</v>
      </c>
      <c r="L19" s="142" t="s">
        <v>127</v>
      </c>
      <c r="M19" s="143" t="s">
        <v>128</v>
      </c>
      <c r="N19" s="142" t="s">
        <v>127</v>
      </c>
      <c r="O19" s="143" t="s">
        <v>128</v>
      </c>
      <c r="P19" s="142" t="s">
        <v>127</v>
      </c>
      <c r="Q19" s="143" t="s">
        <v>128</v>
      </c>
      <c r="R19" s="142" t="s">
        <v>127</v>
      </c>
      <c r="S19" s="143" t="s">
        <v>128</v>
      </c>
    </row>
    <row r="20" spans="2:19" ht="15.75">
      <c r="B20" s="123">
        <v>1</v>
      </c>
      <c r="C20" s="145" t="s">
        <v>124</v>
      </c>
      <c r="D20" s="122">
        <f>'Заповнюємо № 4'!D59</f>
        <v>0</v>
      </c>
      <c r="E20" s="148" t="e">
        <f>D20/$D$13</f>
        <v>#DIV/0!</v>
      </c>
      <c r="F20" s="122">
        <f>'Заповнюємо № 4'!E59</f>
        <v>0</v>
      </c>
      <c r="G20" s="148" t="e">
        <f>F20/$D$13</f>
        <v>#DIV/0!</v>
      </c>
      <c r="H20" s="122">
        <f>'Заповнюємо № 4'!F59</f>
        <v>0</v>
      </c>
      <c r="I20" s="148" t="e">
        <f>H20/$D$13</f>
        <v>#DIV/0!</v>
      </c>
      <c r="J20" s="122">
        <f>'Заповнюємо № 4'!G59</f>
        <v>0</v>
      </c>
      <c r="K20" s="148" t="e">
        <f>J20/$D$13</f>
        <v>#DIV/0!</v>
      </c>
      <c r="L20" s="122">
        <f>'Заповнюємо № 4'!H59</f>
        <v>0</v>
      </c>
      <c r="M20" s="148" t="e">
        <f>L20/$D$13</f>
        <v>#DIV/0!</v>
      </c>
      <c r="N20" s="122">
        <f>'Заповнюємо № 4'!I59</f>
        <v>0</v>
      </c>
      <c r="O20" s="148" t="e">
        <f>N20/$D$13</f>
        <v>#DIV/0!</v>
      </c>
      <c r="P20" s="122">
        <f>'Заповнюємо № 4'!J59</f>
        <v>0</v>
      </c>
      <c r="Q20" s="148" t="e">
        <f>P20/$D$13</f>
        <v>#DIV/0!</v>
      </c>
      <c r="R20" s="122">
        <f>'Заповнюємо № 4'!K59</f>
        <v>0</v>
      </c>
      <c r="S20" s="148" t="e">
        <f>R20/$D$13</f>
        <v>#DIV/0!</v>
      </c>
    </row>
    <row r="21" spans="2:19" ht="15.75">
      <c r="B21" s="123">
        <v>2</v>
      </c>
      <c r="C21" s="145" t="s">
        <v>125</v>
      </c>
      <c r="D21" s="122">
        <f>'Заповнюємо № 4'!D60</f>
        <v>0</v>
      </c>
      <c r="E21" s="148" t="e">
        <f>D21/$D$13</f>
        <v>#DIV/0!</v>
      </c>
      <c r="F21" s="122">
        <f>'Заповнюємо № 4'!E60</f>
        <v>0</v>
      </c>
      <c r="G21" s="148" t="e">
        <f>F21/$D$13</f>
        <v>#DIV/0!</v>
      </c>
      <c r="H21" s="122">
        <f>'Заповнюємо № 4'!F60</f>
        <v>0</v>
      </c>
      <c r="I21" s="148" t="e">
        <f>H21/$D$13</f>
        <v>#DIV/0!</v>
      </c>
      <c r="J21" s="122">
        <f>'Заповнюємо № 4'!G60</f>
        <v>0</v>
      </c>
      <c r="K21" s="148" t="e">
        <f>J21/$D$13</f>
        <v>#DIV/0!</v>
      </c>
      <c r="L21" s="122">
        <f>'Заповнюємо № 4'!H60</f>
        <v>0</v>
      </c>
      <c r="M21" s="148" t="e">
        <f>L21/$D$13</f>
        <v>#DIV/0!</v>
      </c>
      <c r="N21" s="122">
        <f>'Заповнюємо № 4'!I60</f>
        <v>0</v>
      </c>
      <c r="O21" s="148" t="e">
        <f>N21/$D$13</f>
        <v>#DIV/0!</v>
      </c>
      <c r="P21" s="122">
        <f>'Заповнюємо № 4'!J60</f>
        <v>0</v>
      </c>
      <c r="Q21" s="148" t="e">
        <f>P21/$D$13</f>
        <v>#DIV/0!</v>
      </c>
      <c r="R21" s="122">
        <f>'Заповнюємо № 4'!K60</f>
        <v>0</v>
      </c>
      <c r="S21" s="148" t="e">
        <f>R21/$D$13</f>
        <v>#DIV/0!</v>
      </c>
    </row>
    <row r="22" spans="2:19" ht="15.75">
      <c r="B22" s="123">
        <v>3</v>
      </c>
      <c r="C22" s="145" t="s">
        <v>126</v>
      </c>
      <c r="D22" s="122">
        <f>'Заповнюємо № 4'!D61</f>
        <v>0</v>
      </c>
      <c r="E22" s="148" t="e">
        <f>D22/$D$13</f>
        <v>#DIV/0!</v>
      </c>
      <c r="F22" s="122">
        <f>'Заповнюємо № 4'!E61</f>
        <v>0</v>
      </c>
      <c r="G22" s="148" t="e">
        <f>F22/$D$13</f>
        <v>#DIV/0!</v>
      </c>
      <c r="H22" s="122">
        <f>'Заповнюємо № 4'!F61</f>
        <v>0</v>
      </c>
      <c r="I22" s="148" t="e">
        <f>H22/$D$13</f>
        <v>#DIV/0!</v>
      </c>
      <c r="J22" s="122">
        <f>'Заповнюємо № 4'!G61</f>
        <v>0</v>
      </c>
      <c r="K22" s="148" t="e">
        <f>J22/$D$13</f>
        <v>#DIV/0!</v>
      </c>
      <c r="L22" s="122">
        <f>'Заповнюємо № 4'!H61</f>
        <v>0</v>
      </c>
      <c r="M22" s="148" t="e">
        <f>L22/$D$13</f>
        <v>#DIV/0!</v>
      </c>
      <c r="N22" s="122">
        <f>'Заповнюємо № 4'!I61</f>
        <v>0</v>
      </c>
      <c r="O22" s="148" t="e">
        <f>N22/$D$13</f>
        <v>#DIV/0!</v>
      </c>
      <c r="P22" s="122">
        <f>'Заповнюємо № 4'!J61</f>
        <v>0</v>
      </c>
      <c r="Q22" s="148" t="e">
        <f>P22/$D$13</f>
        <v>#DIV/0!</v>
      </c>
      <c r="R22" s="122">
        <f>'Заповнюємо № 4'!K61</f>
        <v>0</v>
      </c>
      <c r="S22" s="148" t="e">
        <f>R22/$D$13</f>
        <v>#DIV/0!</v>
      </c>
    </row>
    <row r="25" spans="2:6" s="4" customFormat="1" ht="16.5" customHeight="1">
      <c r="B25" s="37"/>
      <c r="C25" s="37"/>
      <c r="D25" s="37"/>
      <c r="E25" s="37"/>
      <c r="F25" s="37"/>
    </row>
    <row r="26" spans="2:14" s="4" customFormat="1" ht="16.5" customHeight="1" thickBot="1">
      <c r="B26" s="189" t="s">
        <v>36</v>
      </c>
      <c r="C26" s="189"/>
      <c r="D26" s="284"/>
      <c r="E26" s="284"/>
      <c r="F26" s="284"/>
      <c r="G26" s="37"/>
      <c r="H26" s="37"/>
      <c r="I26" s="37"/>
      <c r="J26" s="272">
        <f>'Робота вчителя № 4'!F21</f>
        <v>0</v>
      </c>
      <c r="K26" s="272"/>
      <c r="L26" s="272"/>
      <c r="M26" s="272"/>
      <c r="N26" s="37"/>
    </row>
    <row r="27" spans="2:14" s="4" customFormat="1" ht="16.5" customHeight="1">
      <c r="B27" s="39"/>
      <c r="D27" s="285" t="s">
        <v>61</v>
      </c>
      <c r="E27" s="285"/>
      <c r="F27" s="285"/>
      <c r="G27" s="58"/>
      <c r="H27" s="58"/>
      <c r="I27" s="58"/>
      <c r="J27" s="285" t="s">
        <v>58</v>
      </c>
      <c r="K27" s="285"/>
      <c r="L27" s="285"/>
      <c r="M27" s="285"/>
      <c r="N27" s="58"/>
    </row>
    <row r="29" spans="2:13" ht="16.5" thickBot="1">
      <c r="B29" s="140" t="s">
        <v>132</v>
      </c>
      <c r="D29" s="284"/>
      <c r="E29" s="284"/>
      <c r="F29" s="284"/>
      <c r="G29" s="37"/>
      <c r="H29" s="37"/>
      <c r="I29" s="37"/>
      <c r="J29" s="286"/>
      <c r="K29" s="286"/>
      <c r="L29" s="286"/>
      <c r="M29" s="286"/>
    </row>
    <row r="30" spans="4:13" ht="12.75">
      <c r="D30" s="285" t="s">
        <v>61</v>
      </c>
      <c r="E30" s="285"/>
      <c r="F30" s="285"/>
      <c r="G30" s="58"/>
      <c r="H30" s="58"/>
      <c r="I30" s="58"/>
      <c r="J30" s="285" t="s">
        <v>58</v>
      </c>
      <c r="K30" s="285"/>
      <c r="L30" s="285"/>
      <c r="M30" s="285"/>
    </row>
  </sheetData>
  <sheetProtection password="C4EF" sheet="1"/>
  <mergeCells count="23">
    <mergeCell ref="D27:F27"/>
    <mergeCell ref="D30:F30"/>
    <mergeCell ref="D29:F29"/>
    <mergeCell ref="B2:M2"/>
    <mergeCell ref="B3:M3"/>
    <mergeCell ref="B4:M4"/>
    <mergeCell ref="B5:M5"/>
    <mergeCell ref="J30:M30"/>
    <mergeCell ref="J26:M26"/>
    <mergeCell ref="J29:M29"/>
    <mergeCell ref="J27:M27"/>
    <mergeCell ref="B26:C26"/>
    <mergeCell ref="D26:F26"/>
    <mergeCell ref="P18:Q18"/>
    <mergeCell ref="R18:S18"/>
    <mergeCell ref="I14:M14"/>
    <mergeCell ref="D14:G14"/>
    <mergeCell ref="D18:E18"/>
    <mergeCell ref="F18:G18"/>
    <mergeCell ref="J18:K18"/>
    <mergeCell ref="L18:M18"/>
    <mergeCell ref="H18:I18"/>
    <mergeCell ref="N18:O18"/>
  </mergeCells>
  <conditionalFormatting sqref="D7:D13 D20:D22 F20:F22 H20:H22 J20:J22 L20:L22 D26 J26:K26 G26 D29 J29:K29 G29 N20:N22 P20:P22 R20:R22">
    <cfRule type="cellIs" priority="1" dxfId="79" operator="equal" stopIfTrue="1">
      <formula>0</formula>
    </cfRule>
  </conditionalFormatting>
  <conditionalFormatting sqref="K13">
    <cfRule type="expression" priority="2" dxfId="79" stopIfTrue="1">
      <formula>$D$13=0</formula>
    </cfRule>
  </conditionalFormatting>
  <conditionalFormatting sqref="E20:E22 G20:G22 I20:I22 K20:K22 M20:M22 O20:O22 Q20:Q22 S20:S22">
    <cfRule type="expression" priority="3" dxfId="79" stopIfTrue="1">
      <formula>D20=0</formula>
    </cfRule>
  </conditionalFormatting>
  <printOptions/>
  <pageMargins left="0.28" right="0.18" top="0.33" bottom="0.5" header="0.2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1:GA238"/>
  <sheetViews>
    <sheetView zoomScale="75" zoomScaleNormal="75" zoomScalePageLayoutView="0" workbookViewId="0" topLeftCell="A1">
      <selection activeCell="L15" sqref="L15"/>
    </sheetView>
  </sheetViews>
  <sheetFormatPr defaultColWidth="9.00390625" defaultRowHeight="12.75"/>
  <cols>
    <col min="1" max="1" width="4.00390625" style="0" customWidth="1"/>
    <col min="2" max="2" width="5.625" style="1" customWidth="1"/>
    <col min="3" max="3" width="40.875" style="0" customWidth="1"/>
    <col min="4" max="4" width="16.75390625" style="0" customWidth="1"/>
    <col min="5" max="5" width="19.75390625" style="0" customWidth="1"/>
    <col min="6" max="6" width="12.75390625" style="0" customWidth="1"/>
    <col min="7" max="7" width="14.875" style="0" customWidth="1"/>
    <col min="8" max="8" width="11.375" style="34" customWidth="1"/>
    <col min="9" max="10" width="10.75390625" style="34" customWidth="1"/>
    <col min="11" max="11" width="13.375" style="34" customWidth="1"/>
    <col min="12" max="12" width="10.75390625" style="34" customWidth="1"/>
    <col min="13" max="45" width="7.00390625" style="34" customWidth="1"/>
    <col min="46" max="175" width="4.625" style="34" customWidth="1"/>
    <col min="176" max="176" width="5.625" style="0" customWidth="1"/>
    <col min="177" max="177" width="10.625" style="0" hidden="1" customWidth="1"/>
    <col min="178" max="178" width="5.125" style="0" hidden="1" customWidth="1"/>
    <col min="179" max="180" width="5.625" style="0" hidden="1" customWidth="1"/>
    <col min="181" max="181" width="23.75390625" style="0" hidden="1" customWidth="1"/>
    <col min="182" max="182" width="11.375" style="0" hidden="1" customWidth="1"/>
    <col min="183" max="192" width="5.625" style="0" hidden="1" customWidth="1"/>
  </cols>
  <sheetData>
    <row r="1" ht="22.5">
      <c r="C1" s="33" t="s">
        <v>26</v>
      </c>
    </row>
    <row r="2" spans="2:175" ht="60.75" customHeight="1">
      <c r="B2" s="177" t="s">
        <v>136</v>
      </c>
      <c r="C2" s="178"/>
      <c r="D2" s="178"/>
      <c r="E2" s="178"/>
      <c r="F2" s="178"/>
      <c r="G2" s="178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</row>
    <row r="3" spans="2:175" ht="32.25" customHeight="1" thickBot="1">
      <c r="B3" s="179" t="s">
        <v>11</v>
      </c>
      <c r="C3" s="180"/>
      <c r="D3" s="68"/>
      <c r="E3" s="69"/>
      <c r="F3" s="69"/>
      <c r="G3" s="78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</row>
    <row r="4" spans="2:178" ht="30" customHeight="1" thickBot="1">
      <c r="B4" s="181" t="s">
        <v>12</v>
      </c>
      <c r="C4" s="182"/>
      <c r="D4" s="164"/>
      <c r="E4" s="164"/>
      <c r="F4" s="164"/>
      <c r="G4" s="165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"/>
      <c r="FU4" s="9"/>
      <c r="FV4" s="9"/>
    </row>
    <row r="5" spans="2:178" ht="30" customHeight="1" thickBot="1">
      <c r="B5" s="181" t="s">
        <v>13</v>
      </c>
      <c r="C5" s="182"/>
      <c r="D5" s="164"/>
      <c r="E5" s="164"/>
      <c r="F5" s="164"/>
      <c r="G5" s="165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"/>
      <c r="FU5" s="9"/>
      <c r="FV5" s="9"/>
    </row>
    <row r="6" spans="2:178" ht="32.25" thickBot="1">
      <c r="B6" s="181" t="s">
        <v>0</v>
      </c>
      <c r="C6" s="182"/>
      <c r="D6" s="163"/>
      <c r="E6" s="71" t="s">
        <v>43</v>
      </c>
      <c r="F6" s="171"/>
      <c r="G6" s="172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"/>
      <c r="FU6" s="9"/>
      <c r="FV6" s="9"/>
    </row>
    <row r="7" spans="2:178" ht="35.25" customHeight="1" thickBot="1">
      <c r="B7" s="181" t="s">
        <v>27</v>
      </c>
      <c r="C7" s="182"/>
      <c r="D7" s="91"/>
      <c r="E7" s="71" t="s">
        <v>42</v>
      </c>
      <c r="F7" s="93"/>
      <c r="G7" s="79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"/>
      <c r="FU7" s="9"/>
      <c r="FV7" s="9"/>
    </row>
    <row r="8" spans="2:183" ht="32.25" thickBot="1">
      <c r="B8" s="181" t="s">
        <v>28</v>
      </c>
      <c r="C8" s="182"/>
      <c r="D8" s="162"/>
      <c r="E8" s="71" t="s">
        <v>41</v>
      </c>
      <c r="F8" s="183"/>
      <c r="G8" s="184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"/>
      <c r="FU8" s="9"/>
      <c r="FV8" s="9"/>
      <c r="FY8" s="67" t="s">
        <v>49</v>
      </c>
      <c r="FZ8" s="67"/>
      <c r="GA8" s="67">
        <v>3</v>
      </c>
    </row>
    <row r="9" spans="2:183" ht="27.75" customHeight="1" thickBot="1">
      <c r="B9" s="181" t="s">
        <v>14</v>
      </c>
      <c r="C9" s="182"/>
      <c r="D9" s="164"/>
      <c r="E9" s="164"/>
      <c r="F9" s="164"/>
      <c r="G9" s="165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"/>
      <c r="FU9" s="9"/>
      <c r="FV9" s="9"/>
      <c r="FY9" s="67" t="s">
        <v>53</v>
      </c>
      <c r="FZ9" s="67"/>
      <c r="GA9" s="67"/>
    </row>
    <row r="10" spans="2:183" ht="28.5" customHeight="1" thickBot="1">
      <c r="B10" s="185" t="s">
        <v>29</v>
      </c>
      <c r="C10" s="186"/>
      <c r="D10" s="36"/>
      <c r="E10" s="70" t="s">
        <v>30</v>
      </c>
      <c r="F10" s="36"/>
      <c r="G10" s="79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"/>
      <c r="FU10" s="9"/>
      <c r="FV10" s="9"/>
      <c r="FY10" s="67"/>
      <c r="FZ10" s="67"/>
      <c r="GA10" s="67"/>
    </row>
    <row r="11" spans="2:178" ht="28.5" customHeight="1" thickBot="1">
      <c r="B11" s="181" t="s">
        <v>31</v>
      </c>
      <c r="C11" s="182"/>
      <c r="D11" s="166"/>
      <c r="E11" s="167"/>
      <c r="F11" s="166"/>
      <c r="G11" s="168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"/>
      <c r="FU11" s="9"/>
      <c r="FV11" s="9"/>
    </row>
    <row r="12" spans="2:183" ht="15">
      <c r="B12" s="190"/>
      <c r="C12" s="190"/>
      <c r="FY12" s="67" t="s">
        <v>54</v>
      </c>
      <c r="FZ12" s="67"/>
      <c r="GA12" s="67"/>
    </row>
    <row r="13" spans="178:183" ht="13.5" thickBot="1">
      <c r="FV13" s="34"/>
      <c r="FY13" s="67" t="s">
        <v>48</v>
      </c>
      <c r="FZ13" s="67"/>
      <c r="GA13" s="67">
        <v>5</v>
      </c>
    </row>
    <row r="14" spans="2:183" ht="27.75" customHeight="1" thickBot="1">
      <c r="B14" s="198" t="s">
        <v>7</v>
      </c>
      <c r="C14" s="192" t="s">
        <v>8</v>
      </c>
      <c r="D14" s="193"/>
      <c r="E14" s="187" t="s">
        <v>118</v>
      </c>
      <c r="F14" s="196" t="s">
        <v>32</v>
      </c>
      <c r="G14" s="1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Y14" s="67" t="s">
        <v>55</v>
      </c>
      <c r="FZ14" s="67"/>
      <c r="GA14" s="67"/>
    </row>
    <row r="15" spans="2:183" ht="42" customHeight="1" thickBot="1">
      <c r="B15" s="199"/>
      <c r="C15" s="194"/>
      <c r="D15" s="195"/>
      <c r="E15" s="188"/>
      <c r="F15" s="7" t="s">
        <v>9</v>
      </c>
      <c r="G15" s="8" t="s">
        <v>10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Y15" s="67" t="s">
        <v>56</v>
      </c>
      <c r="FZ15" s="67"/>
      <c r="GA15" s="67"/>
    </row>
    <row r="16" spans="2:183" ht="16.5" thickBot="1">
      <c r="B16" s="170">
        <v>1</v>
      </c>
      <c r="C16" s="175"/>
      <c r="D16" s="176"/>
      <c r="E16" s="31"/>
      <c r="F16" s="31"/>
      <c r="G16" s="31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Y16" s="67"/>
      <c r="FZ16" s="67"/>
      <c r="GA16" s="67"/>
    </row>
    <row r="17" spans="2:183" ht="16.5" thickBot="1">
      <c r="B17" s="2">
        <v>2</v>
      </c>
      <c r="C17" s="175"/>
      <c r="D17" s="176"/>
      <c r="E17" s="31"/>
      <c r="F17" s="31"/>
      <c r="G17" s="31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Y17" s="67"/>
      <c r="FZ17" s="67"/>
      <c r="GA17" s="67"/>
    </row>
    <row r="18" spans="2:175" ht="16.5" thickBot="1">
      <c r="B18" s="2">
        <v>3</v>
      </c>
      <c r="C18" s="175"/>
      <c r="D18" s="176"/>
      <c r="E18" s="32"/>
      <c r="F18" s="32"/>
      <c r="G18" s="32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</row>
    <row r="19" spans="2:182" ht="16.5" thickBot="1">
      <c r="B19" s="2">
        <v>4</v>
      </c>
      <c r="C19" s="175"/>
      <c r="D19" s="176"/>
      <c r="E19" s="32"/>
      <c r="F19" s="32"/>
      <c r="G19" s="32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X19" s="92">
        <v>1</v>
      </c>
      <c r="FY19" s="92" t="s">
        <v>46</v>
      </c>
      <c r="FZ19">
        <v>13</v>
      </c>
    </row>
    <row r="20" spans="2:181" ht="16.5" thickBot="1">
      <c r="B20" s="2">
        <v>5</v>
      </c>
      <c r="C20" s="175"/>
      <c r="D20" s="176"/>
      <c r="E20" s="32"/>
      <c r="F20" s="32"/>
      <c r="G20" s="32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X20" s="92">
        <v>2</v>
      </c>
      <c r="FY20" s="92" t="s">
        <v>93</v>
      </c>
    </row>
    <row r="21" spans="2:181" ht="16.5" thickBot="1">
      <c r="B21" s="2">
        <v>6</v>
      </c>
      <c r="C21" s="175"/>
      <c r="D21" s="176"/>
      <c r="E21" s="32"/>
      <c r="F21" s="32"/>
      <c r="G21" s="32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X21" s="92">
        <v>3</v>
      </c>
      <c r="FY21" s="92" t="s">
        <v>94</v>
      </c>
    </row>
    <row r="22" spans="2:181" ht="16.5" thickBot="1">
      <c r="B22" s="2">
        <v>7</v>
      </c>
      <c r="C22" s="175"/>
      <c r="D22" s="176"/>
      <c r="E22" s="32"/>
      <c r="F22" s="32"/>
      <c r="G22" s="32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X22" s="92">
        <v>4</v>
      </c>
      <c r="FY22" s="92" t="s">
        <v>95</v>
      </c>
    </row>
    <row r="23" spans="2:181" ht="16.5" thickBot="1">
      <c r="B23" s="2">
        <v>8</v>
      </c>
      <c r="C23" s="175"/>
      <c r="D23" s="176"/>
      <c r="E23" s="32"/>
      <c r="F23" s="32"/>
      <c r="G23" s="32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X23" s="92">
        <v>5</v>
      </c>
      <c r="FY23" s="92" t="s">
        <v>96</v>
      </c>
    </row>
    <row r="24" spans="2:181" ht="16.5" thickBot="1">
      <c r="B24" s="2">
        <v>9</v>
      </c>
      <c r="C24" s="175"/>
      <c r="D24" s="176"/>
      <c r="E24" s="32"/>
      <c r="F24" s="32"/>
      <c r="G24" s="32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X24" s="92">
        <v>6</v>
      </c>
      <c r="FY24" s="92" t="s">
        <v>97</v>
      </c>
    </row>
    <row r="25" spans="2:181" ht="16.5" thickBot="1">
      <c r="B25" s="2">
        <v>10</v>
      </c>
      <c r="C25" s="175"/>
      <c r="D25" s="176"/>
      <c r="E25" s="32"/>
      <c r="F25" s="32"/>
      <c r="G25" s="32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X25" s="92">
        <v>7</v>
      </c>
      <c r="FY25" s="92" t="s">
        <v>98</v>
      </c>
    </row>
    <row r="26" spans="2:181" ht="16.5" thickBot="1">
      <c r="B26" s="2">
        <v>11</v>
      </c>
      <c r="C26" s="175"/>
      <c r="D26" s="176"/>
      <c r="E26" s="32"/>
      <c r="F26" s="32"/>
      <c r="G26" s="32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X26" s="92">
        <v>8</v>
      </c>
      <c r="FY26" s="92" t="s">
        <v>99</v>
      </c>
    </row>
    <row r="27" spans="2:181" ht="16.5" thickBot="1">
      <c r="B27" s="2">
        <v>12</v>
      </c>
      <c r="C27" s="175"/>
      <c r="D27" s="176"/>
      <c r="E27" s="32"/>
      <c r="F27" s="32"/>
      <c r="G27" s="32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X27" s="92">
        <v>9</v>
      </c>
      <c r="FY27" s="92" t="s">
        <v>100</v>
      </c>
    </row>
    <row r="28" spans="2:181" ht="16.5" thickBot="1">
      <c r="B28" s="2">
        <v>13</v>
      </c>
      <c r="C28" s="175"/>
      <c r="D28" s="176"/>
      <c r="E28" s="32"/>
      <c r="F28" s="32"/>
      <c r="G28" s="32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X28" s="92">
        <v>10</v>
      </c>
      <c r="FY28" s="92" t="s">
        <v>101</v>
      </c>
    </row>
    <row r="29" spans="2:181" ht="16.5" thickBot="1">
      <c r="B29" s="2">
        <v>14</v>
      </c>
      <c r="C29" s="175"/>
      <c r="D29" s="176"/>
      <c r="E29" s="32"/>
      <c r="F29" s="32"/>
      <c r="G29" s="32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X29" s="92">
        <v>11</v>
      </c>
      <c r="FY29" s="92" t="s">
        <v>102</v>
      </c>
    </row>
    <row r="30" spans="2:181" ht="16.5" thickBot="1">
      <c r="B30" s="2">
        <v>15</v>
      </c>
      <c r="C30" s="175"/>
      <c r="D30" s="176"/>
      <c r="E30" s="32"/>
      <c r="F30" s="32"/>
      <c r="G30" s="32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X30" s="92">
        <v>12</v>
      </c>
      <c r="FY30" s="92" t="s">
        <v>103</v>
      </c>
    </row>
    <row r="31" spans="2:175" ht="16.5" thickBot="1">
      <c r="B31" s="2">
        <v>16</v>
      </c>
      <c r="C31" s="175"/>
      <c r="D31" s="176"/>
      <c r="E31" s="32"/>
      <c r="F31" s="32"/>
      <c r="G31" s="32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</row>
    <row r="32" spans="2:181" ht="16.5" thickBot="1">
      <c r="B32" s="2">
        <v>17</v>
      </c>
      <c r="C32" s="175"/>
      <c r="D32" s="176"/>
      <c r="E32" s="32"/>
      <c r="F32" s="32"/>
      <c r="G32" s="32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Y32" s="67">
        <f>IF(FZ19=1,FY19,IF(FZ19=2,FY20,IF(FZ19=3,FY21,IF(FZ19=4,FY22,IF(FZ19=5,FY23,IF(FZ19=6,FY24,IF(FZ19=7,FY25,IF(FZ19=8,FY26,FY33))))))))</f>
      </c>
    </row>
    <row r="33" spans="2:181" ht="16.5" thickBot="1">
      <c r="B33" s="2">
        <v>18</v>
      </c>
      <c r="C33" s="175"/>
      <c r="D33" s="176"/>
      <c r="E33" s="32"/>
      <c r="F33" s="32"/>
      <c r="G33" s="32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Y33" s="67">
        <f>IF(FZ19=9,FY27,IF(FZ19=10,FY28,IF(FZ19=11,FY29,IF(FZ19=12,FY30,""))))</f>
      </c>
    </row>
    <row r="34" spans="2:175" ht="16.5" thickBot="1">
      <c r="B34" s="2">
        <v>19</v>
      </c>
      <c r="C34" s="175"/>
      <c r="D34" s="176"/>
      <c r="E34" s="32"/>
      <c r="F34" s="32"/>
      <c r="G34" s="32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</row>
    <row r="35" spans="2:175" ht="16.5" thickBot="1">
      <c r="B35" s="2">
        <v>20</v>
      </c>
      <c r="C35" s="175"/>
      <c r="D35" s="176"/>
      <c r="E35" s="32"/>
      <c r="F35" s="32"/>
      <c r="G35" s="32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</row>
    <row r="36" spans="2:175" ht="16.5" thickBot="1">
      <c r="B36" s="2">
        <v>21</v>
      </c>
      <c r="C36" s="175"/>
      <c r="D36" s="176"/>
      <c r="E36" s="32"/>
      <c r="F36" s="32"/>
      <c r="G36" s="32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</row>
    <row r="37" spans="2:182" ht="16.5" thickBot="1">
      <c r="B37" s="2">
        <v>22</v>
      </c>
      <c r="C37" s="175"/>
      <c r="D37" s="176"/>
      <c r="E37" s="32"/>
      <c r="F37" s="32"/>
      <c r="G37" s="32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Y37" t="s">
        <v>47</v>
      </c>
      <c r="FZ37">
        <v>1</v>
      </c>
    </row>
    <row r="38" spans="2:181" ht="16.5" thickBot="1">
      <c r="B38" s="2">
        <v>23</v>
      </c>
      <c r="C38" s="175"/>
      <c r="D38" s="176"/>
      <c r="E38" s="32"/>
      <c r="F38" s="32"/>
      <c r="G38" s="32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Y38" t="s">
        <v>104</v>
      </c>
    </row>
    <row r="39" spans="2:181" ht="16.5" thickBot="1">
      <c r="B39" s="2">
        <v>24</v>
      </c>
      <c r="C39" s="175"/>
      <c r="D39" s="176"/>
      <c r="E39" s="32"/>
      <c r="F39" s="32"/>
      <c r="G39" s="32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Y39" t="s">
        <v>105</v>
      </c>
    </row>
    <row r="40" spans="2:175" ht="16.5" thickBot="1">
      <c r="B40" s="2">
        <v>25</v>
      </c>
      <c r="C40" s="175"/>
      <c r="D40" s="176"/>
      <c r="E40" s="32"/>
      <c r="F40" s="32"/>
      <c r="G40" s="32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</row>
    <row r="41" spans="2:181" ht="16.5" thickBot="1">
      <c r="B41" s="2">
        <v>26</v>
      </c>
      <c r="C41" s="175"/>
      <c r="D41" s="176"/>
      <c r="E41" s="32"/>
      <c r="F41" s="32"/>
      <c r="G41" s="32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Y41" s="67" t="str">
        <f>IF(FZ37=1,FY37,IF(FZ37=2,FY38,IF(FZ37=3,FY39,"")))</f>
        <v>Математика</v>
      </c>
    </row>
    <row r="42" spans="2:175" ht="16.5" thickBot="1">
      <c r="B42" s="2">
        <v>27</v>
      </c>
      <c r="C42" s="175"/>
      <c r="D42" s="176"/>
      <c r="E42" s="32"/>
      <c r="F42" s="32"/>
      <c r="G42" s="32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</row>
    <row r="43" spans="2:175" ht="16.5" thickBot="1">
      <c r="B43" s="2">
        <v>28</v>
      </c>
      <c r="C43" s="175"/>
      <c r="D43" s="176"/>
      <c r="E43" s="32"/>
      <c r="F43" s="32"/>
      <c r="G43" s="32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</row>
    <row r="44" spans="2:175" ht="16.5" thickBot="1">
      <c r="B44" s="2">
        <v>29</v>
      </c>
      <c r="C44" s="175"/>
      <c r="D44" s="176"/>
      <c r="E44" s="32"/>
      <c r="F44" s="32"/>
      <c r="G44" s="32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</row>
    <row r="45" spans="2:175" ht="16.5" thickBot="1">
      <c r="B45" s="2">
        <v>30</v>
      </c>
      <c r="C45" s="175"/>
      <c r="D45" s="176"/>
      <c r="E45" s="32"/>
      <c r="F45" s="32"/>
      <c r="G45" s="32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</row>
    <row r="46" spans="2:175" ht="16.5" thickBot="1">
      <c r="B46" s="2">
        <v>31</v>
      </c>
      <c r="C46" s="175"/>
      <c r="D46" s="176"/>
      <c r="E46" s="32"/>
      <c r="F46" s="32"/>
      <c r="G46" s="32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</row>
    <row r="47" spans="2:175" ht="16.5" thickBot="1">
      <c r="B47" s="2">
        <v>32</v>
      </c>
      <c r="C47" s="175"/>
      <c r="D47" s="176"/>
      <c r="E47" s="32"/>
      <c r="F47" s="32"/>
      <c r="G47" s="32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</row>
    <row r="48" spans="2:175" ht="16.5" thickBot="1">
      <c r="B48" s="2">
        <v>33</v>
      </c>
      <c r="C48" s="175"/>
      <c r="D48" s="176"/>
      <c r="E48" s="32"/>
      <c r="F48" s="32"/>
      <c r="G48" s="32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</row>
    <row r="49" spans="2:175" ht="16.5" thickBot="1">
      <c r="B49" s="2">
        <v>34</v>
      </c>
      <c r="C49" s="175"/>
      <c r="D49" s="176"/>
      <c r="E49" s="32"/>
      <c r="F49" s="32"/>
      <c r="G49" s="32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</row>
    <row r="50" spans="2:175" ht="16.5" thickBot="1">
      <c r="B50" s="2">
        <v>35</v>
      </c>
      <c r="C50" s="175"/>
      <c r="D50" s="176"/>
      <c r="E50" s="32"/>
      <c r="F50" s="32"/>
      <c r="G50" s="32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</row>
    <row r="51" spans="2:175" ht="16.5" thickBot="1">
      <c r="B51" s="2">
        <v>36</v>
      </c>
      <c r="C51" s="175"/>
      <c r="D51" s="176"/>
      <c r="E51" s="32"/>
      <c r="F51" s="32"/>
      <c r="G51" s="32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</row>
    <row r="52" ht="16.5" customHeight="1"/>
    <row r="53" spans="3:4" ht="16.5" customHeight="1">
      <c r="C53" s="191"/>
      <c r="D53" s="191"/>
    </row>
    <row r="54" spans="3:182" ht="33.75" customHeight="1">
      <c r="C54" s="159"/>
      <c r="D54" s="160"/>
      <c r="FY54" t="s">
        <v>60</v>
      </c>
      <c r="FZ54">
        <v>3</v>
      </c>
    </row>
    <row r="55" spans="3:181" ht="33.75" customHeight="1">
      <c r="C55" s="159"/>
      <c r="D55" s="160"/>
      <c r="FY55" t="s">
        <v>51</v>
      </c>
    </row>
    <row r="56" ht="16.5" customHeight="1"/>
    <row r="57" ht="16.5" customHeight="1"/>
    <row r="58" spans="3:12" ht="16.5" customHeight="1">
      <c r="C58" s="121"/>
      <c r="D58" s="144">
        <v>1</v>
      </c>
      <c r="E58" s="144">
        <v>2</v>
      </c>
      <c r="F58" s="144">
        <v>3</v>
      </c>
      <c r="G58" s="144">
        <v>4</v>
      </c>
      <c r="H58" s="144">
        <v>5</v>
      </c>
      <c r="I58" s="144">
        <v>6</v>
      </c>
      <c r="J58" s="144">
        <v>7</v>
      </c>
      <c r="K58" s="144">
        <v>8</v>
      </c>
      <c r="L58" s="101"/>
    </row>
    <row r="59" spans="3:12" ht="16.5" customHeight="1">
      <c r="C59" s="145" t="s">
        <v>124</v>
      </c>
      <c r="D59" s="126"/>
      <c r="E59" s="126"/>
      <c r="F59" s="126"/>
      <c r="G59" s="126"/>
      <c r="H59" s="126"/>
      <c r="I59" s="126"/>
      <c r="J59" s="126"/>
      <c r="K59" s="126"/>
      <c r="L59" s="101"/>
    </row>
    <row r="60" spans="3:12" ht="32.25" customHeight="1">
      <c r="C60" s="161" t="s">
        <v>135</v>
      </c>
      <c r="D60" s="126"/>
      <c r="E60" s="126"/>
      <c r="F60" s="126"/>
      <c r="G60" s="126"/>
      <c r="H60" s="126"/>
      <c r="I60" s="126"/>
      <c r="J60" s="126"/>
      <c r="K60" s="126"/>
      <c r="L60" s="101"/>
    </row>
    <row r="61" spans="3:12" ht="17.25" customHeight="1">
      <c r="C61" s="145" t="s">
        <v>126</v>
      </c>
      <c r="D61" s="126"/>
      <c r="E61" s="126"/>
      <c r="F61" s="126"/>
      <c r="G61" s="126"/>
      <c r="H61" s="126"/>
      <c r="I61" s="126"/>
      <c r="J61" s="126"/>
      <c r="K61" s="126"/>
      <c r="L61" s="101"/>
    </row>
    <row r="62" spans="3:12" ht="16.5" customHeight="1" hidden="1">
      <c r="C62" s="92">
        <f>'Протокол № 2'!I55</f>
        <v>0</v>
      </c>
      <c r="D62" s="92">
        <f aca="true" t="shared" si="0" ref="D62:K62">SUM(D59:D61)</f>
        <v>0</v>
      </c>
      <c r="E62" s="92">
        <f t="shared" si="0"/>
        <v>0</v>
      </c>
      <c r="F62" s="92">
        <f t="shared" si="0"/>
        <v>0</v>
      </c>
      <c r="G62" s="92">
        <f t="shared" si="0"/>
        <v>0</v>
      </c>
      <c r="H62" s="92">
        <f t="shared" si="0"/>
        <v>0</v>
      </c>
      <c r="I62" s="92">
        <f t="shared" si="0"/>
        <v>0</v>
      </c>
      <c r="J62" s="92">
        <f t="shared" si="0"/>
        <v>0</v>
      </c>
      <c r="K62" s="92">
        <f t="shared" si="0"/>
        <v>0</v>
      </c>
      <c r="L62" s="101"/>
    </row>
    <row r="63" spans="3:11" ht="16.5" customHeight="1">
      <c r="C63" s="121"/>
      <c r="D63" s="144" t="str">
        <f aca="true" t="shared" si="1" ref="D63:K63">IF(D62=$C$62,"Правильно","Помилка")</f>
        <v>Правильно</v>
      </c>
      <c r="E63" s="144" t="str">
        <f t="shared" si="1"/>
        <v>Правильно</v>
      </c>
      <c r="F63" s="144" t="str">
        <f t="shared" si="1"/>
        <v>Правильно</v>
      </c>
      <c r="G63" s="144" t="str">
        <f t="shared" si="1"/>
        <v>Правильно</v>
      </c>
      <c r="H63" s="144" t="str">
        <f t="shared" si="1"/>
        <v>Правильно</v>
      </c>
      <c r="I63" s="144" t="str">
        <f t="shared" si="1"/>
        <v>Правильно</v>
      </c>
      <c r="J63" s="144" t="str">
        <f t="shared" si="1"/>
        <v>Правильно</v>
      </c>
      <c r="K63" s="144" t="str">
        <f t="shared" si="1"/>
        <v>Правильно</v>
      </c>
    </row>
    <row r="64" ht="14.25" customHeight="1"/>
    <row r="65" ht="16.5" customHeight="1"/>
    <row r="66" spans="2:175" s="4" customFormat="1" ht="24.75" customHeight="1">
      <c r="B66" s="189" t="s">
        <v>33</v>
      </c>
      <c r="C66" s="189"/>
      <c r="D66" s="201"/>
      <c r="E66" s="202"/>
      <c r="F66" s="202"/>
      <c r="G66" s="202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</row>
    <row r="67" spans="2:175" s="4" customFormat="1" ht="16.5" customHeight="1">
      <c r="B67" s="38"/>
      <c r="C67" s="38"/>
      <c r="D67" s="38"/>
      <c r="E67" s="38"/>
      <c r="F67" s="38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</row>
    <row r="68" spans="2:183" s="4" customFormat="1" ht="16.5" customHeight="1" thickBot="1">
      <c r="B68" s="189" t="s">
        <v>34</v>
      </c>
      <c r="C68" s="189"/>
      <c r="D68" s="203"/>
      <c r="E68" s="203"/>
      <c r="F68" s="203"/>
      <c r="G68" s="203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X68" s="4">
        <v>1</v>
      </c>
      <c r="FY68" s="88" t="s">
        <v>63</v>
      </c>
      <c r="GA68" s="4">
        <v>32</v>
      </c>
    </row>
    <row r="69" spans="2:181" s="4" customFormat="1" ht="16.5" customHeight="1" thickBot="1">
      <c r="B69" s="38"/>
      <c r="C69" s="38"/>
      <c r="D69" s="200" t="s">
        <v>35</v>
      </c>
      <c r="E69" s="200"/>
      <c r="F69" s="200"/>
      <c r="G69" s="200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X69" s="4">
        <v>2</v>
      </c>
      <c r="FY69" s="88" t="s">
        <v>64</v>
      </c>
    </row>
    <row r="70" spans="2:181" s="4" customFormat="1" ht="16.5" customHeight="1" thickBot="1">
      <c r="B70" s="37"/>
      <c r="C70" s="37"/>
      <c r="D70" s="37"/>
      <c r="E70" s="37"/>
      <c r="F70" s="37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X70" s="4">
        <v>3</v>
      </c>
      <c r="FY70" s="86" t="s">
        <v>65</v>
      </c>
    </row>
    <row r="71" spans="2:181" s="4" customFormat="1" ht="16.5" customHeight="1" thickBot="1">
      <c r="B71" s="189" t="s">
        <v>36</v>
      </c>
      <c r="C71" s="189"/>
      <c r="D71" s="203"/>
      <c r="E71" s="203"/>
      <c r="F71" s="203"/>
      <c r="G71" s="203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X71" s="4">
        <v>4</v>
      </c>
      <c r="FY71" s="86" t="s">
        <v>66</v>
      </c>
    </row>
    <row r="72" spans="2:181" s="4" customFormat="1" ht="16.5" customHeight="1" thickBot="1">
      <c r="B72" s="39"/>
      <c r="D72" s="200" t="s">
        <v>52</v>
      </c>
      <c r="E72" s="200"/>
      <c r="F72" s="200"/>
      <c r="G72" s="200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X72" s="4">
        <v>5</v>
      </c>
      <c r="FY72" s="86" t="s">
        <v>67</v>
      </c>
    </row>
    <row r="73" spans="180:181" ht="16.5" thickBot="1">
      <c r="FX73" s="4">
        <v>6</v>
      </c>
      <c r="FY73" s="88" t="s">
        <v>68</v>
      </c>
    </row>
    <row r="74" spans="180:181" ht="16.5" thickBot="1">
      <c r="FX74" s="4">
        <v>7</v>
      </c>
      <c r="FY74" s="88" t="s">
        <v>69</v>
      </c>
    </row>
    <row r="75" spans="180:181" ht="16.5" thickBot="1">
      <c r="FX75" s="4">
        <v>8</v>
      </c>
      <c r="FY75" s="88" t="s">
        <v>70</v>
      </c>
    </row>
    <row r="76" spans="180:181" ht="16.5" thickBot="1">
      <c r="FX76" s="4">
        <v>9</v>
      </c>
      <c r="FY76" s="88" t="s">
        <v>71</v>
      </c>
    </row>
    <row r="77" spans="180:181" ht="16.5" thickBot="1">
      <c r="FX77" s="4">
        <v>10</v>
      </c>
      <c r="FY77" s="86" t="s">
        <v>72</v>
      </c>
    </row>
    <row r="78" spans="180:181" ht="16.5" thickBot="1">
      <c r="FX78" s="4">
        <v>11</v>
      </c>
      <c r="FY78" s="86" t="s">
        <v>73</v>
      </c>
    </row>
    <row r="79" spans="180:181" ht="16.5" thickBot="1">
      <c r="FX79" s="4">
        <v>12</v>
      </c>
      <c r="FY79" s="88" t="s">
        <v>74</v>
      </c>
    </row>
    <row r="80" spans="180:181" ht="16.5" thickBot="1">
      <c r="FX80" s="4">
        <v>13</v>
      </c>
      <c r="FY80" s="88" t="s">
        <v>75</v>
      </c>
    </row>
    <row r="81" spans="180:181" ht="16.5" thickBot="1">
      <c r="FX81" s="4">
        <v>14</v>
      </c>
      <c r="FY81" s="86" t="s">
        <v>76</v>
      </c>
    </row>
    <row r="82" spans="180:181" ht="16.5" thickBot="1">
      <c r="FX82" s="4">
        <v>15</v>
      </c>
      <c r="FY82" s="86" t="s">
        <v>77</v>
      </c>
    </row>
    <row r="83" spans="180:181" ht="16.5" thickBot="1">
      <c r="FX83" s="4">
        <v>16</v>
      </c>
      <c r="FY83" s="86" t="s">
        <v>78</v>
      </c>
    </row>
    <row r="84" spans="180:181" ht="16.5" thickBot="1">
      <c r="FX84" s="4">
        <v>17</v>
      </c>
      <c r="FY84" s="86" t="s">
        <v>79</v>
      </c>
    </row>
    <row r="85" spans="180:181" ht="16.5" thickBot="1">
      <c r="FX85" s="4">
        <v>18</v>
      </c>
      <c r="FY85" s="86" t="s">
        <v>80</v>
      </c>
    </row>
    <row r="86" spans="180:181" ht="16.5" thickBot="1">
      <c r="FX86" s="4">
        <v>19</v>
      </c>
      <c r="FY86" s="88" t="s">
        <v>81</v>
      </c>
    </row>
    <row r="87" spans="180:181" ht="16.5" thickBot="1">
      <c r="FX87" s="4">
        <v>20</v>
      </c>
      <c r="FY87" s="86" t="s">
        <v>82</v>
      </c>
    </row>
    <row r="88" spans="180:181" ht="16.5" thickBot="1">
      <c r="FX88" s="4">
        <v>21</v>
      </c>
      <c r="FY88" s="86" t="s">
        <v>83</v>
      </c>
    </row>
    <row r="89" spans="180:181" ht="16.5" thickBot="1">
      <c r="FX89" s="4">
        <v>22</v>
      </c>
      <c r="FY89" s="88" t="s">
        <v>84</v>
      </c>
    </row>
    <row r="90" spans="180:181" ht="16.5" thickBot="1">
      <c r="FX90" s="4">
        <v>23</v>
      </c>
      <c r="FY90" s="88" t="s">
        <v>85</v>
      </c>
    </row>
    <row r="91" spans="180:181" ht="16.5" thickBot="1">
      <c r="FX91" s="4">
        <v>24</v>
      </c>
      <c r="FY91" s="88" t="s">
        <v>45</v>
      </c>
    </row>
    <row r="92" spans="180:181" ht="16.5" thickBot="1">
      <c r="FX92" s="4">
        <v>25</v>
      </c>
      <c r="FY92" s="86" t="s">
        <v>86</v>
      </c>
    </row>
    <row r="93" spans="180:181" ht="16.5" thickBot="1">
      <c r="FX93" s="4">
        <v>26</v>
      </c>
      <c r="FY93" s="88" t="s">
        <v>87</v>
      </c>
    </row>
    <row r="94" spans="180:181" ht="16.5" thickBot="1">
      <c r="FX94" s="4">
        <v>27</v>
      </c>
      <c r="FY94" s="86" t="s">
        <v>88</v>
      </c>
    </row>
    <row r="95" spans="180:181" ht="16.5" thickBot="1">
      <c r="FX95" s="4">
        <v>28</v>
      </c>
      <c r="FY95" s="86" t="s">
        <v>89</v>
      </c>
    </row>
    <row r="96" spans="180:181" ht="16.5" thickBot="1">
      <c r="FX96" s="4">
        <v>29</v>
      </c>
      <c r="FY96" s="86" t="s">
        <v>90</v>
      </c>
    </row>
    <row r="97" spans="180:181" ht="16.5" thickBot="1">
      <c r="FX97" s="4">
        <v>30</v>
      </c>
      <c r="FY97" s="88" t="s">
        <v>91</v>
      </c>
    </row>
    <row r="98" spans="180:181" ht="16.5" thickBot="1">
      <c r="FX98" s="4">
        <v>31</v>
      </c>
      <c r="FY98" s="86" t="s">
        <v>92</v>
      </c>
    </row>
    <row r="101" ht="12.75">
      <c r="FY101" s="87">
        <f>IF(GA68=1,"Алчевськ",IF(GA68=2,"Антрацит",IF(GA68=3,"Антрацитівський",IF(GA68=4,"Біловодський",IF(GA68=5,"Білокуракинський",IF(GA68=6,"Брянка",IF(GA68=7,"Кіровськ",IF(GA68=8,"Красний Луч",FY102))))))))</f>
      </c>
    </row>
    <row r="102" ht="12.75">
      <c r="FY102" s="87">
        <f>IF(GA68=9,"Краснодон",IF(GA68=10,"Краснодонський",IF(GA68=11,"Кремінський",IF(GA68=12,"Лисичанськ",IF(GA68=13,"Луганськ",IF(GA68=14,"Лутугінський",IF(GA68=15,"Міловський",IF(GA68=16,"Марківський",FY103))))))))</f>
      </c>
    </row>
    <row r="103" ht="12.75">
      <c r="FY103" s="87">
        <f>IF(GA68=17,"Новоайдарський",IF(GA68=18,"Новопсковський",IF(GA68=19,"Первомайськ",IF(GA68=20,"Перевальський",IF(GA68=21,"Попаснянський",IF(GA68=22,"Ровеньки",IF(GA68=23,"Рубіжне",IF(GA68=24,"Сєвєродонецьк",FY104))))))))</f>
      </c>
    </row>
    <row r="104" ht="12.75">
      <c r="FY104" s="87">
        <f>IF(GA68=25,"Савтівський",IF(GA68=26,"Свердловськ",IF(GA68=27,"Слов'яносербський",IF(GA68=28,"Ст.-Луганський",IF(GA68=29,"Старобільський",IF(GA68=30,"Стаханов",IF(GA68=31,"Троїцький","")))))))</f>
      </c>
    </row>
    <row r="107" ht="12.75">
      <c r="FY107" t="str">
        <f>IF(OR(FY101="Алчевськ",FY101="Антрацит",FY101="Брянка",FY101="Кіровськ",FY101="Красний Луч",FY101="Краснодон",FY101="Лисичанськ",FY101="Луганськ",FY101="Первомайськ",FY101="Ровеньки",FY101="Рубіжне",FY101="Сєвєродонецьк",FY101="Свердловьск",FY101="Стаханов"),"Місто","Район")</f>
        <v>Район</v>
      </c>
    </row>
    <row r="111" spans="180:182" ht="12.75">
      <c r="FX111">
        <v>1</v>
      </c>
      <c r="FY111" s="89">
        <v>40483</v>
      </c>
      <c r="FZ111">
        <v>37</v>
      </c>
    </row>
    <row r="112" spans="180:182" ht="12.75">
      <c r="FX112">
        <v>2</v>
      </c>
      <c r="FY112" s="89">
        <v>40484</v>
      </c>
      <c r="FZ112">
        <v>37</v>
      </c>
    </row>
    <row r="113" spans="180:181" ht="12.75">
      <c r="FX113">
        <v>3</v>
      </c>
      <c r="FY113" s="89">
        <v>40485</v>
      </c>
    </row>
    <row r="114" spans="180:181" ht="12.75">
      <c r="FX114">
        <v>4</v>
      </c>
      <c r="FY114" s="89">
        <v>40486</v>
      </c>
    </row>
    <row r="115" spans="180:181" ht="12.75">
      <c r="FX115">
        <v>5</v>
      </c>
      <c r="FY115" s="89">
        <v>40487</v>
      </c>
    </row>
    <row r="116" spans="180:181" ht="12.75">
      <c r="FX116">
        <v>6</v>
      </c>
      <c r="FY116" s="89">
        <v>40490</v>
      </c>
    </row>
    <row r="117" spans="180:181" ht="12.75">
      <c r="FX117">
        <v>7</v>
      </c>
      <c r="FY117" s="89">
        <v>40491</v>
      </c>
    </row>
    <row r="118" spans="180:181" ht="12.75">
      <c r="FX118">
        <v>8</v>
      </c>
      <c r="FY118" s="89">
        <v>40492</v>
      </c>
    </row>
    <row r="119" spans="180:181" ht="12.75">
      <c r="FX119">
        <v>9</v>
      </c>
      <c r="FY119" s="89">
        <v>40493</v>
      </c>
    </row>
    <row r="120" spans="180:181" ht="12.75">
      <c r="FX120">
        <v>10</v>
      </c>
      <c r="FY120" s="89">
        <v>40494</v>
      </c>
    </row>
    <row r="121" spans="180:181" ht="12.75">
      <c r="FX121">
        <v>11</v>
      </c>
      <c r="FY121" s="89">
        <v>40497</v>
      </c>
    </row>
    <row r="122" spans="180:181" ht="12.75">
      <c r="FX122">
        <v>12</v>
      </c>
      <c r="FY122" s="89">
        <v>40498</v>
      </c>
    </row>
    <row r="123" spans="180:181" ht="12.75">
      <c r="FX123">
        <v>13</v>
      </c>
      <c r="FY123" s="89">
        <v>40499</v>
      </c>
    </row>
    <row r="124" spans="180:181" ht="12.75">
      <c r="FX124">
        <v>14</v>
      </c>
      <c r="FY124" s="89">
        <v>40500</v>
      </c>
    </row>
    <row r="125" spans="180:181" ht="12.75">
      <c r="FX125">
        <v>15</v>
      </c>
      <c r="FY125" s="89">
        <v>40501</v>
      </c>
    </row>
    <row r="126" spans="180:181" ht="12.75">
      <c r="FX126">
        <v>16</v>
      </c>
      <c r="FY126" s="89">
        <v>40504</v>
      </c>
    </row>
    <row r="127" spans="180:181" ht="12.75">
      <c r="FX127">
        <v>17</v>
      </c>
      <c r="FY127" s="89">
        <v>40505</v>
      </c>
    </row>
    <row r="128" spans="180:181" ht="12.75">
      <c r="FX128">
        <v>18</v>
      </c>
      <c r="FY128" s="89">
        <v>40506</v>
      </c>
    </row>
    <row r="129" spans="180:181" ht="12.75">
      <c r="FX129">
        <v>19</v>
      </c>
      <c r="FY129" s="89">
        <v>40507</v>
      </c>
    </row>
    <row r="130" spans="180:181" ht="12.75">
      <c r="FX130">
        <v>20</v>
      </c>
      <c r="FY130" s="89">
        <v>40508</v>
      </c>
    </row>
    <row r="131" spans="180:181" ht="12.75">
      <c r="FX131">
        <v>21</v>
      </c>
      <c r="FY131" s="89">
        <v>40511</v>
      </c>
    </row>
    <row r="132" spans="180:181" ht="12.75">
      <c r="FX132">
        <v>22</v>
      </c>
      <c r="FY132" s="89">
        <v>40512</v>
      </c>
    </row>
    <row r="133" spans="180:181" ht="12.75">
      <c r="FX133">
        <v>23</v>
      </c>
      <c r="FY133" s="89">
        <v>40513</v>
      </c>
    </row>
    <row r="134" spans="180:181" ht="12.75">
      <c r="FX134">
        <v>24</v>
      </c>
      <c r="FY134" s="89">
        <v>40514</v>
      </c>
    </row>
    <row r="135" spans="180:181" ht="12.75">
      <c r="FX135">
        <v>25</v>
      </c>
      <c r="FY135" s="89">
        <v>40515</v>
      </c>
    </row>
    <row r="136" spans="180:181" ht="12.75">
      <c r="FX136">
        <v>26</v>
      </c>
      <c r="FY136" s="89">
        <v>40518</v>
      </c>
    </row>
    <row r="137" spans="180:181" ht="12.75">
      <c r="FX137">
        <v>27</v>
      </c>
      <c r="FY137" s="89">
        <v>40519</v>
      </c>
    </row>
    <row r="138" spans="180:181" ht="12.75">
      <c r="FX138">
        <v>28</v>
      </c>
      <c r="FY138" s="89">
        <v>40520</v>
      </c>
    </row>
    <row r="139" spans="180:181" ht="12.75">
      <c r="FX139">
        <v>29</v>
      </c>
      <c r="FY139" s="89">
        <v>40521</v>
      </c>
    </row>
    <row r="140" spans="180:181" ht="12.75">
      <c r="FX140">
        <v>30</v>
      </c>
      <c r="FY140" s="89">
        <v>40522</v>
      </c>
    </row>
    <row r="141" spans="180:181" ht="12.75">
      <c r="FX141">
        <v>31</v>
      </c>
      <c r="FY141" s="89">
        <v>40525</v>
      </c>
    </row>
    <row r="142" spans="180:181" ht="12.75">
      <c r="FX142">
        <v>32</v>
      </c>
      <c r="FY142" s="89">
        <v>40526</v>
      </c>
    </row>
    <row r="143" spans="180:181" ht="12.75">
      <c r="FX143">
        <v>33</v>
      </c>
      <c r="FY143" s="89">
        <v>40527</v>
      </c>
    </row>
    <row r="144" spans="180:181" ht="12.75">
      <c r="FX144">
        <v>34</v>
      </c>
      <c r="FY144" s="89">
        <v>40528</v>
      </c>
    </row>
    <row r="145" spans="180:181" ht="12.75">
      <c r="FX145">
        <v>35</v>
      </c>
      <c r="FY145" s="89">
        <v>40529</v>
      </c>
    </row>
    <row r="146" spans="180:181" ht="12.75">
      <c r="FX146">
        <v>36</v>
      </c>
      <c r="FY146" s="89">
        <v>40532</v>
      </c>
    </row>
    <row r="149" spans="181:182" ht="12.75">
      <c r="FY149" s="90">
        <f>IF(FZ111=1,FY111,IF(FZ111=2,FY112,IF(FZ111=3,FY113,IF(FZ111=4,FY114,IF(FZ111=5,FY115,IF(FZ111=6,FY116,IF(FZ111=7,FY117,IF(FZ111=8,FY118,FY150))))))))</f>
      </c>
      <c r="FZ149" s="90">
        <f>IF(FZ112=1,FY111,IF(FZ112=2,FY112,IF(FZ112=3,FY113,IF(FZ112=4,FY114,IF(FZ112=5,FY115,IF(FZ112=6,FY116,IF(FZ112=7,FY117,IF(FZ112=8,FY118,FZ150))))))))</f>
      </c>
    </row>
    <row r="150" spans="181:182" ht="12.75">
      <c r="FY150" s="90">
        <f>IF(FZ111=9,FY119,IF(FZ111=10,FY120,IF(FZ111=11,FY121,IF(FZ111=12,FY122,IF(FZ111=13,FY123,IF(FZ111=14,FY124,IF(FZ111=15,FY125,IF(FZ111=16,FY126,FY151))))))))</f>
      </c>
      <c r="FZ150" s="90">
        <f>IF(FZ112=9,FY119,IF(FZ112=10,FY120,IF(FZ112=11,FY121,IF(FZ112=12,FY122,IF(FZ112=13,FY123,IF(FZ112=14,FY124,IF(FZ112=15,FY125,IF(FZ112=16,FY126,FZ151))))))))</f>
      </c>
    </row>
    <row r="151" spans="181:182" ht="12.75">
      <c r="FY151" s="90">
        <f>IF(FZ111=17,FY127,IF(FZ111=18,FY128,IF(FZ111=19,FY129,IF(FZ111=20,FY130,IF(FZ111=21,FY131,IF(FZ111=23,FY133,IF(FZ111=24,FY134,IF(FZ111=25,FY135,FY152))))))))</f>
      </c>
      <c r="FZ151" s="90">
        <f>IF(FZ112=17,FY127,IF(FZ112=18,FY128,IF(FZ112=19,FY129,IF(FZ112=20,FY130,IF(FZ112=21,FY131,IF(FZ112=23,FY133,IF(FZ112=24,FY134,IF(FZ112=25,FY135,FZ152))))))))</f>
      </c>
    </row>
    <row r="152" spans="181:182" ht="12.75">
      <c r="FY152" s="90">
        <f>IF(FZ111=26,FY136,IF(FZ111=27,FY137,IF(FZ111=28,FY138,IF(FZ111=29,FY139,IF(FZ111=30,FY140,IF(FZ111=31,FY141,IF(FZ111=32,FY142,IF(FZ111=33,FY143,FY153))))))))</f>
      </c>
      <c r="FZ152" s="90">
        <f>IF(FZ112=26,FY136,IF(FZ112=27,FY137,IF(FZ112=28,FY138,IF(FZ112=29,FY139,IF(FZ112=30,FY140,IF(FZ112=31,FY141,IF(FZ112=32,FY142,IF(FZ112=33,FY143,FZ153))))))))</f>
      </c>
    </row>
    <row r="153" spans="181:182" ht="12.75">
      <c r="FY153" s="90">
        <f>IF(FZ111=34,FY144,IF(FZ111=35,FY145,IF(FZ111=36,FY146,"")))</f>
      </c>
      <c r="FZ153" s="90">
        <f>IF(FZ112=34,FY144,IF(FZ112=35,FY145,IF(FZ112=36,FY146,"")))</f>
      </c>
    </row>
    <row r="157" spans="180:182" ht="12.75">
      <c r="FX157">
        <v>1</v>
      </c>
      <c r="FY157">
        <v>1997</v>
      </c>
      <c r="FZ157">
        <v>15</v>
      </c>
    </row>
    <row r="158" spans="180:181" ht="12.75">
      <c r="FX158">
        <v>2</v>
      </c>
      <c r="FY158">
        <v>1998</v>
      </c>
    </row>
    <row r="159" spans="180:181" ht="12.75">
      <c r="FX159">
        <v>3</v>
      </c>
      <c r="FY159">
        <v>1999</v>
      </c>
    </row>
    <row r="160" spans="180:181" ht="12.75">
      <c r="FX160">
        <v>4</v>
      </c>
      <c r="FY160">
        <v>2000</v>
      </c>
    </row>
    <row r="161" spans="180:181" ht="12.75">
      <c r="FX161">
        <v>5</v>
      </c>
      <c r="FY161">
        <v>2001</v>
      </c>
    </row>
    <row r="162" spans="180:181" ht="12.75">
      <c r="FX162">
        <v>6</v>
      </c>
      <c r="FY162">
        <v>2002</v>
      </c>
    </row>
    <row r="163" spans="180:181" ht="12.75">
      <c r="FX163">
        <v>7</v>
      </c>
      <c r="FY163">
        <v>2003</v>
      </c>
    </row>
    <row r="164" spans="180:181" ht="12.75">
      <c r="FX164">
        <v>8</v>
      </c>
      <c r="FY164">
        <v>2004</v>
      </c>
    </row>
    <row r="165" spans="180:181" ht="12.75">
      <c r="FX165">
        <v>9</v>
      </c>
      <c r="FY165">
        <v>2005</v>
      </c>
    </row>
    <row r="166" spans="180:181" ht="12.75">
      <c r="FX166">
        <v>10</v>
      </c>
      <c r="FY166">
        <v>2006</v>
      </c>
    </row>
    <row r="167" spans="180:181" ht="12.75">
      <c r="FX167">
        <v>11</v>
      </c>
      <c r="FY167">
        <v>2007</v>
      </c>
    </row>
    <row r="168" spans="180:181" ht="12.75">
      <c r="FX168">
        <v>12</v>
      </c>
      <c r="FY168">
        <v>2008</v>
      </c>
    </row>
    <row r="169" spans="180:181" ht="12.75">
      <c r="FX169">
        <v>13</v>
      </c>
      <c r="FY169">
        <v>2009</v>
      </c>
    </row>
    <row r="170" spans="180:181" ht="12.75">
      <c r="FX170">
        <v>14</v>
      </c>
      <c r="FY170">
        <v>2010</v>
      </c>
    </row>
    <row r="172" ht="12.75">
      <c r="FY172" s="67">
        <f>IF(FZ157=1,FY157,IF(FZ157=2,FY158,IF(FZ157=3,FY159,IF(FZ157=4,FY160,IF(FZ157=5,FY161,IF(FZ157=6,FY162,IF(FZ157=7,FY163,IF(FZ157=8,FY164,FY173))))))))</f>
      </c>
    </row>
    <row r="173" ht="12.75">
      <c r="FY173" s="67">
        <f>IF(FZ157=9,FY165,IF(FZ157=10,FY166,IF(FZ157=11,FY167,IF(FZ157=12,FY168,IF(FZ157=13,FY169,IF(FZ157=14,FY170,""))))))</f>
      </c>
    </row>
    <row r="176" spans="181:182" ht="12.75">
      <c r="FY176" t="s">
        <v>106</v>
      </c>
      <c r="FZ176">
        <v>62</v>
      </c>
    </row>
    <row r="177" ht="12.75">
      <c r="FY177">
        <v>1</v>
      </c>
    </row>
    <row r="178" ht="12.75">
      <c r="FY178">
        <v>2</v>
      </c>
    </row>
    <row r="179" spans="181:182" ht="12.75">
      <c r="FY179">
        <v>3</v>
      </c>
      <c r="FZ179" s="94">
        <v>61</v>
      </c>
    </row>
    <row r="180" ht="12.75">
      <c r="FY180">
        <v>4</v>
      </c>
    </row>
    <row r="181" ht="12.75">
      <c r="FY181">
        <v>5</v>
      </c>
    </row>
    <row r="182" ht="12.75">
      <c r="FY182">
        <v>6</v>
      </c>
    </row>
    <row r="183" ht="12.75">
      <c r="FY183">
        <v>7</v>
      </c>
    </row>
    <row r="184" ht="12.75">
      <c r="FY184">
        <v>8</v>
      </c>
    </row>
    <row r="185" ht="12.75">
      <c r="FY185">
        <v>9</v>
      </c>
    </row>
    <row r="186" ht="12.75">
      <c r="FY186">
        <v>10</v>
      </c>
    </row>
    <row r="187" ht="12.75">
      <c r="FY187">
        <v>11</v>
      </c>
    </row>
    <row r="188" ht="12.75">
      <c r="FY188">
        <v>12</v>
      </c>
    </row>
    <row r="189" ht="12.75">
      <c r="FY189">
        <v>13</v>
      </c>
    </row>
    <row r="190" ht="12.75">
      <c r="FY190">
        <v>14</v>
      </c>
    </row>
    <row r="191" ht="12.75">
      <c r="FY191">
        <v>15</v>
      </c>
    </row>
    <row r="192" ht="12.75">
      <c r="FY192">
        <v>16</v>
      </c>
    </row>
    <row r="193" ht="12.75">
      <c r="FY193">
        <v>17</v>
      </c>
    </row>
    <row r="194" ht="12.75">
      <c r="FY194">
        <v>18</v>
      </c>
    </row>
    <row r="195" ht="12.75">
      <c r="FY195">
        <v>19</v>
      </c>
    </row>
    <row r="196" ht="12.75">
      <c r="FY196">
        <v>20</v>
      </c>
    </row>
    <row r="197" ht="12.75">
      <c r="FY197">
        <v>21</v>
      </c>
    </row>
    <row r="198" ht="12.75">
      <c r="FY198">
        <v>22</v>
      </c>
    </row>
    <row r="199" ht="12.75">
      <c r="FY199">
        <v>23</v>
      </c>
    </row>
    <row r="200" ht="12.75">
      <c r="FY200">
        <v>24</v>
      </c>
    </row>
    <row r="201" ht="12.75">
      <c r="FY201">
        <v>25</v>
      </c>
    </row>
    <row r="202" ht="12.75">
      <c r="FY202">
        <v>26</v>
      </c>
    </row>
    <row r="203" ht="12.75">
      <c r="FY203">
        <v>27</v>
      </c>
    </row>
    <row r="204" ht="12.75">
      <c r="FY204">
        <v>28</v>
      </c>
    </row>
    <row r="205" ht="12.75">
      <c r="FY205">
        <v>29</v>
      </c>
    </row>
    <row r="206" ht="12.75">
      <c r="FY206">
        <v>30</v>
      </c>
    </row>
    <row r="207" ht="12.75">
      <c r="FY207">
        <v>31</v>
      </c>
    </row>
    <row r="208" ht="12.75">
      <c r="FY208">
        <v>32</v>
      </c>
    </row>
    <row r="209" ht="12.75">
      <c r="FY209">
        <v>33</v>
      </c>
    </row>
    <row r="210" ht="12.75">
      <c r="FY210">
        <v>34</v>
      </c>
    </row>
    <row r="211" ht="12.75">
      <c r="FY211">
        <v>35</v>
      </c>
    </row>
    <row r="212" ht="12.75">
      <c r="FY212">
        <v>36</v>
      </c>
    </row>
    <row r="213" ht="12.75">
      <c r="FY213">
        <v>37</v>
      </c>
    </row>
    <row r="214" ht="12.75">
      <c r="FY214">
        <v>38</v>
      </c>
    </row>
    <row r="215" ht="12.75">
      <c r="FY215">
        <v>39</v>
      </c>
    </row>
    <row r="216" ht="12.75">
      <c r="FY216">
        <v>40</v>
      </c>
    </row>
    <row r="217" ht="12.75">
      <c r="FY217">
        <v>41</v>
      </c>
    </row>
    <row r="218" ht="12.75">
      <c r="FY218">
        <v>42</v>
      </c>
    </row>
    <row r="219" ht="12.75">
      <c r="FY219">
        <v>43</v>
      </c>
    </row>
    <row r="220" ht="12.75">
      <c r="FY220">
        <v>44</v>
      </c>
    </row>
    <row r="221" ht="12.75">
      <c r="FY221">
        <v>45</v>
      </c>
    </row>
    <row r="222" ht="12.75">
      <c r="FY222">
        <v>46</v>
      </c>
    </row>
    <row r="223" ht="12.75">
      <c r="FY223">
        <v>47</v>
      </c>
    </row>
    <row r="224" ht="12.75">
      <c r="FY224">
        <v>48</v>
      </c>
    </row>
    <row r="225" ht="12.75">
      <c r="FY225">
        <v>49</v>
      </c>
    </row>
    <row r="226" ht="12.75">
      <c r="FY226">
        <v>50</v>
      </c>
    </row>
    <row r="227" ht="12.75">
      <c r="FY227">
        <v>51</v>
      </c>
    </row>
    <row r="228" ht="12.75">
      <c r="FY228">
        <v>52</v>
      </c>
    </row>
    <row r="229" ht="12.75">
      <c r="FY229">
        <v>53</v>
      </c>
    </row>
    <row r="230" ht="12.75">
      <c r="FY230">
        <v>54</v>
      </c>
    </row>
    <row r="231" ht="12.75">
      <c r="FY231">
        <v>55</v>
      </c>
    </row>
    <row r="232" ht="12.75">
      <c r="FY232">
        <v>56</v>
      </c>
    </row>
    <row r="233" ht="12.75">
      <c r="FY233">
        <v>57</v>
      </c>
    </row>
    <row r="234" ht="12.75">
      <c r="FY234">
        <v>58</v>
      </c>
    </row>
    <row r="235" ht="12.75">
      <c r="FY235">
        <v>59</v>
      </c>
    </row>
    <row r="236" ht="12.75">
      <c r="FY236">
        <v>60</v>
      </c>
    </row>
    <row r="238" spans="181:182" ht="12.75">
      <c r="FY238" s="67">
        <f>IF(FZ176=1,"Менше 1 року",IF(FZ176=62,"",FZ176-1))</f>
      </c>
      <c r="FZ238" s="94">
        <f>IF(FZ179=61,0,FZ179)</f>
        <v>0</v>
      </c>
    </row>
  </sheetData>
  <sheetProtection/>
  <mergeCells count="61">
    <mergeCell ref="B68:C68"/>
    <mergeCell ref="F14:G14"/>
    <mergeCell ref="B14:B15"/>
    <mergeCell ref="B10:C10"/>
    <mergeCell ref="E14:E15"/>
    <mergeCell ref="B11:C11"/>
    <mergeCell ref="B12:C12"/>
    <mergeCell ref="B7:C7"/>
    <mergeCell ref="B8:C8"/>
    <mergeCell ref="F8:G8"/>
    <mergeCell ref="D72:G72"/>
    <mergeCell ref="D66:G66"/>
    <mergeCell ref="B71:C71"/>
    <mergeCell ref="D68:G68"/>
    <mergeCell ref="D69:G69"/>
    <mergeCell ref="D71:G71"/>
    <mergeCell ref="B66:C66"/>
    <mergeCell ref="C20:D20"/>
    <mergeCell ref="C21:D21"/>
    <mergeCell ref="C22:D22"/>
    <mergeCell ref="C23:D23"/>
    <mergeCell ref="B2:G2"/>
    <mergeCell ref="B3:C3"/>
    <mergeCell ref="B4:C4"/>
    <mergeCell ref="B9:C9"/>
    <mergeCell ref="B5:C5"/>
    <mergeCell ref="B6:C6"/>
    <mergeCell ref="C24:D24"/>
    <mergeCell ref="C25:D25"/>
    <mergeCell ref="C26:D26"/>
    <mergeCell ref="C27:D27"/>
    <mergeCell ref="C53:D53"/>
    <mergeCell ref="C14:D15"/>
    <mergeCell ref="C16:D16"/>
    <mergeCell ref="C17:D17"/>
    <mergeCell ref="C18:D18"/>
    <mergeCell ref="C19:D19"/>
    <mergeCell ref="C32:D32"/>
    <mergeCell ref="C33:D33"/>
    <mergeCell ref="C34:D34"/>
    <mergeCell ref="C35:D35"/>
    <mergeCell ref="C28:D28"/>
    <mergeCell ref="C29:D29"/>
    <mergeCell ref="C30:D30"/>
    <mergeCell ref="C31:D31"/>
    <mergeCell ref="C40:D40"/>
    <mergeCell ref="C41:D41"/>
    <mergeCell ref="C42:D42"/>
    <mergeCell ref="C43:D43"/>
    <mergeCell ref="C36:D36"/>
    <mergeCell ref="C37:D37"/>
    <mergeCell ref="C38:D38"/>
    <mergeCell ref="C39:D39"/>
    <mergeCell ref="C44:D44"/>
    <mergeCell ref="C45:D45"/>
    <mergeCell ref="C46:D46"/>
    <mergeCell ref="C51:D51"/>
    <mergeCell ref="C47:D47"/>
    <mergeCell ref="C48:D48"/>
    <mergeCell ref="C49:D49"/>
    <mergeCell ref="C50:D50"/>
  </mergeCells>
  <conditionalFormatting sqref="D4:F11 H4:FV11 G4:G7 G9:G11">
    <cfRule type="cellIs" priority="1" dxfId="79" operator="equal" stopIfTrue="1">
      <formula>0</formula>
    </cfRule>
  </conditionalFormatting>
  <conditionalFormatting sqref="D63:K63">
    <cfRule type="expression" priority="2" dxfId="79" stopIfTrue="1">
      <formula>$C$62=0</formula>
    </cfRule>
    <cfRule type="cellIs" priority="3" dxfId="80" operator="equal" stopIfTrue="1">
      <formula>"Правильно"</formula>
    </cfRule>
    <cfRule type="cellIs" priority="4" dxfId="81" operator="equal" stopIfTrue="1">
      <formula>"Помилка"</formula>
    </cfRule>
  </conditionalFormatting>
  <printOptions/>
  <pageMargins left="0.75" right="0.75" top="1" bottom="1" header="0.5" footer="0.5"/>
  <pageSetup horizontalDpi="200" verticalDpi="2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1:GA238"/>
  <sheetViews>
    <sheetView zoomScale="75" zoomScaleNormal="75" zoomScalePageLayoutView="0" workbookViewId="0" topLeftCell="A1">
      <selection activeCell="K15" sqref="K15"/>
    </sheetView>
  </sheetViews>
  <sheetFormatPr defaultColWidth="9.00390625" defaultRowHeight="12.75"/>
  <cols>
    <col min="1" max="1" width="4.00390625" style="0" customWidth="1"/>
    <col min="2" max="2" width="5.625" style="1" customWidth="1"/>
    <col min="3" max="3" width="40.875" style="0" customWidth="1"/>
    <col min="4" max="4" width="16.75390625" style="0" customWidth="1"/>
    <col min="5" max="5" width="19.75390625" style="0" customWidth="1"/>
    <col min="6" max="6" width="12.75390625" style="0" customWidth="1"/>
    <col min="7" max="7" width="14.875" style="0" customWidth="1"/>
    <col min="8" max="8" width="11.375" style="34" customWidth="1"/>
    <col min="9" max="10" width="10.75390625" style="34" customWidth="1"/>
    <col min="11" max="11" width="13.375" style="34" customWidth="1"/>
    <col min="12" max="12" width="10.75390625" style="34" customWidth="1"/>
    <col min="13" max="45" width="7.00390625" style="34" customWidth="1"/>
    <col min="46" max="175" width="4.625" style="34" customWidth="1"/>
    <col min="176" max="176" width="5.625" style="0" customWidth="1"/>
    <col min="177" max="177" width="10.625" style="0" hidden="1" customWidth="1"/>
    <col min="178" max="178" width="5.125" style="0" hidden="1" customWidth="1"/>
    <col min="179" max="180" width="5.625" style="0" hidden="1" customWidth="1"/>
    <col min="181" max="181" width="23.75390625" style="0" hidden="1" customWidth="1"/>
    <col min="182" max="182" width="11.375" style="0" hidden="1" customWidth="1"/>
    <col min="183" max="192" width="5.625" style="0" hidden="1" customWidth="1"/>
  </cols>
  <sheetData>
    <row r="1" ht="22.5">
      <c r="C1" s="33" t="s">
        <v>26</v>
      </c>
    </row>
    <row r="2" spans="2:175" ht="60.75" customHeight="1">
      <c r="B2" s="177" t="s">
        <v>136</v>
      </c>
      <c r="C2" s="178"/>
      <c r="D2" s="178"/>
      <c r="E2" s="178"/>
      <c r="F2" s="178"/>
      <c r="G2" s="178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</row>
    <row r="3" spans="2:175" ht="32.25" customHeight="1" thickBot="1">
      <c r="B3" s="179" t="s">
        <v>11</v>
      </c>
      <c r="C3" s="180"/>
      <c r="D3" s="68"/>
      <c r="E3" s="69"/>
      <c r="F3" s="69"/>
      <c r="G3" s="78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</row>
    <row r="4" spans="2:178" ht="30" customHeight="1" thickBot="1">
      <c r="B4" s="181" t="s">
        <v>12</v>
      </c>
      <c r="C4" s="182"/>
      <c r="D4" s="164"/>
      <c r="E4" s="164"/>
      <c r="F4" s="164"/>
      <c r="G4" s="165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"/>
      <c r="FU4" s="9"/>
      <c r="FV4" s="9"/>
    </row>
    <row r="5" spans="2:178" ht="30" customHeight="1" thickBot="1">
      <c r="B5" s="181" t="s">
        <v>13</v>
      </c>
      <c r="C5" s="182"/>
      <c r="D5" s="164"/>
      <c r="E5" s="164"/>
      <c r="F5" s="164"/>
      <c r="G5" s="165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"/>
      <c r="FU5" s="9"/>
      <c r="FV5" s="9"/>
    </row>
    <row r="6" spans="2:178" ht="32.25" thickBot="1">
      <c r="B6" s="181" t="s">
        <v>0</v>
      </c>
      <c r="C6" s="182"/>
      <c r="D6" s="163"/>
      <c r="E6" s="71" t="s">
        <v>43</v>
      </c>
      <c r="F6" s="171"/>
      <c r="G6" s="172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"/>
      <c r="FU6" s="9"/>
      <c r="FV6" s="9"/>
    </row>
    <row r="7" spans="2:178" ht="35.25" customHeight="1" thickBot="1">
      <c r="B7" s="181" t="s">
        <v>27</v>
      </c>
      <c r="C7" s="182"/>
      <c r="D7" s="91"/>
      <c r="E7" s="71" t="s">
        <v>42</v>
      </c>
      <c r="F7" s="93"/>
      <c r="G7" s="79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"/>
      <c r="FU7" s="9"/>
      <c r="FV7" s="9"/>
    </row>
    <row r="8" spans="2:183" ht="32.25" thickBot="1">
      <c r="B8" s="181" t="s">
        <v>28</v>
      </c>
      <c r="C8" s="182"/>
      <c r="D8" s="162"/>
      <c r="E8" s="71" t="s">
        <v>41</v>
      </c>
      <c r="F8" s="183"/>
      <c r="G8" s="184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"/>
      <c r="FU8" s="9"/>
      <c r="FV8" s="9"/>
      <c r="FY8" s="67" t="s">
        <v>49</v>
      </c>
      <c r="FZ8" s="67"/>
      <c r="GA8" s="67">
        <v>3</v>
      </c>
    </row>
    <row r="9" spans="2:183" ht="27.75" customHeight="1" thickBot="1">
      <c r="B9" s="181" t="s">
        <v>14</v>
      </c>
      <c r="C9" s="182"/>
      <c r="D9" s="164"/>
      <c r="E9" s="164"/>
      <c r="F9" s="164"/>
      <c r="G9" s="165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"/>
      <c r="FU9" s="9"/>
      <c r="FV9" s="9"/>
      <c r="FY9" s="67" t="s">
        <v>53</v>
      </c>
      <c r="FZ9" s="67"/>
      <c r="GA9" s="67"/>
    </row>
    <row r="10" spans="2:183" ht="28.5" customHeight="1" thickBot="1">
      <c r="B10" s="185" t="s">
        <v>29</v>
      </c>
      <c r="C10" s="186"/>
      <c r="D10" s="36"/>
      <c r="E10" s="70" t="s">
        <v>30</v>
      </c>
      <c r="F10" s="36"/>
      <c r="G10" s="79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"/>
      <c r="FU10" s="9"/>
      <c r="FV10" s="9"/>
      <c r="FY10" s="67"/>
      <c r="FZ10" s="67"/>
      <c r="GA10" s="67"/>
    </row>
    <row r="11" spans="2:178" ht="28.5" customHeight="1" thickBot="1">
      <c r="B11" s="181" t="s">
        <v>31</v>
      </c>
      <c r="C11" s="182"/>
      <c r="D11" s="166"/>
      <c r="E11" s="167"/>
      <c r="F11" s="166"/>
      <c r="G11" s="168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"/>
      <c r="FU11" s="9"/>
      <c r="FV11" s="9"/>
    </row>
    <row r="12" spans="2:183" ht="15">
      <c r="B12" s="190"/>
      <c r="C12" s="190"/>
      <c r="FY12" s="67" t="s">
        <v>54</v>
      </c>
      <c r="FZ12" s="67"/>
      <c r="GA12" s="67"/>
    </row>
    <row r="13" spans="178:183" ht="13.5" thickBot="1">
      <c r="FV13" s="34"/>
      <c r="FY13" s="67" t="s">
        <v>48</v>
      </c>
      <c r="FZ13" s="67"/>
      <c r="GA13" s="67">
        <v>5</v>
      </c>
    </row>
    <row r="14" spans="2:183" ht="27.75" customHeight="1" thickBot="1">
      <c r="B14" s="198" t="s">
        <v>7</v>
      </c>
      <c r="C14" s="192" t="s">
        <v>8</v>
      </c>
      <c r="D14" s="193"/>
      <c r="E14" s="187" t="s">
        <v>118</v>
      </c>
      <c r="F14" s="196" t="s">
        <v>32</v>
      </c>
      <c r="G14" s="1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Y14" s="67" t="s">
        <v>55</v>
      </c>
      <c r="FZ14" s="67"/>
      <c r="GA14" s="67"/>
    </row>
    <row r="15" spans="2:183" ht="42" customHeight="1" thickBot="1">
      <c r="B15" s="199"/>
      <c r="C15" s="194"/>
      <c r="D15" s="195"/>
      <c r="E15" s="188"/>
      <c r="F15" s="7" t="s">
        <v>9</v>
      </c>
      <c r="G15" s="8" t="s">
        <v>10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Y15" s="67" t="s">
        <v>56</v>
      </c>
      <c r="FZ15" s="67"/>
      <c r="GA15" s="67"/>
    </row>
    <row r="16" spans="2:183" ht="16.5" thickBot="1">
      <c r="B16" s="170">
        <v>1</v>
      </c>
      <c r="C16" s="175"/>
      <c r="D16" s="176"/>
      <c r="E16" s="31"/>
      <c r="F16" s="31"/>
      <c r="G16" s="31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Y16" s="67"/>
      <c r="FZ16" s="67"/>
      <c r="GA16" s="67"/>
    </row>
    <row r="17" spans="2:183" ht="16.5" thickBot="1">
      <c r="B17" s="2">
        <v>2</v>
      </c>
      <c r="C17" s="175"/>
      <c r="D17" s="176"/>
      <c r="E17" s="31"/>
      <c r="F17" s="31"/>
      <c r="G17" s="31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Y17" s="67"/>
      <c r="FZ17" s="67"/>
      <c r="GA17" s="67"/>
    </row>
    <row r="18" spans="2:175" ht="16.5" thickBot="1">
      <c r="B18" s="2">
        <v>3</v>
      </c>
      <c r="C18" s="175"/>
      <c r="D18" s="176"/>
      <c r="E18" s="32"/>
      <c r="F18" s="32"/>
      <c r="G18" s="32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</row>
    <row r="19" spans="2:182" ht="16.5" thickBot="1">
      <c r="B19" s="2">
        <v>4</v>
      </c>
      <c r="C19" s="175"/>
      <c r="D19" s="176"/>
      <c r="E19" s="32"/>
      <c r="F19" s="32"/>
      <c r="G19" s="32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X19" s="92">
        <v>1</v>
      </c>
      <c r="FY19" s="92" t="s">
        <v>46</v>
      </c>
      <c r="FZ19">
        <v>13</v>
      </c>
    </row>
    <row r="20" spans="2:181" ht="16.5" thickBot="1">
      <c r="B20" s="2">
        <v>5</v>
      </c>
      <c r="C20" s="175"/>
      <c r="D20" s="176"/>
      <c r="E20" s="32"/>
      <c r="F20" s="32"/>
      <c r="G20" s="32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X20" s="92">
        <v>2</v>
      </c>
      <c r="FY20" s="92" t="s">
        <v>93</v>
      </c>
    </row>
    <row r="21" spans="2:181" ht="16.5" thickBot="1">
      <c r="B21" s="2">
        <v>6</v>
      </c>
      <c r="C21" s="175"/>
      <c r="D21" s="176"/>
      <c r="E21" s="32"/>
      <c r="F21" s="32"/>
      <c r="G21" s="32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X21" s="92">
        <v>3</v>
      </c>
      <c r="FY21" s="92" t="s">
        <v>94</v>
      </c>
    </row>
    <row r="22" spans="2:181" ht="16.5" thickBot="1">
      <c r="B22" s="2">
        <v>7</v>
      </c>
      <c r="C22" s="175"/>
      <c r="D22" s="176"/>
      <c r="E22" s="32"/>
      <c r="F22" s="32"/>
      <c r="G22" s="32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X22" s="92">
        <v>4</v>
      </c>
      <c r="FY22" s="92" t="s">
        <v>95</v>
      </c>
    </row>
    <row r="23" spans="2:181" ht="16.5" thickBot="1">
      <c r="B23" s="2">
        <v>8</v>
      </c>
      <c r="C23" s="175"/>
      <c r="D23" s="176"/>
      <c r="E23" s="32"/>
      <c r="F23" s="32"/>
      <c r="G23" s="32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X23" s="92">
        <v>5</v>
      </c>
      <c r="FY23" s="92" t="s">
        <v>96</v>
      </c>
    </row>
    <row r="24" spans="2:181" ht="16.5" thickBot="1">
      <c r="B24" s="2">
        <v>9</v>
      </c>
      <c r="C24" s="175"/>
      <c r="D24" s="176"/>
      <c r="E24" s="32"/>
      <c r="F24" s="32"/>
      <c r="G24" s="32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X24" s="92">
        <v>6</v>
      </c>
      <c r="FY24" s="92" t="s">
        <v>97</v>
      </c>
    </row>
    <row r="25" spans="2:181" ht="16.5" thickBot="1">
      <c r="B25" s="2">
        <v>10</v>
      </c>
      <c r="C25" s="175"/>
      <c r="D25" s="176"/>
      <c r="E25" s="32"/>
      <c r="F25" s="32"/>
      <c r="G25" s="32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X25" s="92">
        <v>7</v>
      </c>
      <c r="FY25" s="92" t="s">
        <v>98</v>
      </c>
    </row>
    <row r="26" spans="2:181" ht="16.5" thickBot="1">
      <c r="B26" s="2">
        <v>11</v>
      </c>
      <c r="C26" s="175"/>
      <c r="D26" s="176"/>
      <c r="E26" s="32"/>
      <c r="F26" s="32"/>
      <c r="G26" s="32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X26" s="92">
        <v>8</v>
      </c>
      <c r="FY26" s="92" t="s">
        <v>99</v>
      </c>
    </row>
    <row r="27" spans="2:181" ht="16.5" thickBot="1">
      <c r="B27" s="2">
        <v>12</v>
      </c>
      <c r="C27" s="175"/>
      <c r="D27" s="176"/>
      <c r="E27" s="32"/>
      <c r="F27" s="32"/>
      <c r="G27" s="32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X27" s="92">
        <v>9</v>
      </c>
      <c r="FY27" s="92" t="s">
        <v>100</v>
      </c>
    </row>
    <row r="28" spans="2:181" ht="16.5" thickBot="1">
      <c r="B28" s="2">
        <v>13</v>
      </c>
      <c r="C28" s="175"/>
      <c r="D28" s="176"/>
      <c r="E28" s="32"/>
      <c r="F28" s="32"/>
      <c r="G28" s="32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X28" s="92">
        <v>10</v>
      </c>
      <c r="FY28" s="92" t="s">
        <v>101</v>
      </c>
    </row>
    <row r="29" spans="2:181" ht="16.5" thickBot="1">
      <c r="B29" s="2">
        <v>14</v>
      </c>
      <c r="C29" s="175"/>
      <c r="D29" s="176"/>
      <c r="E29" s="32"/>
      <c r="F29" s="32"/>
      <c r="G29" s="32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X29" s="92">
        <v>11</v>
      </c>
      <c r="FY29" s="92" t="s">
        <v>102</v>
      </c>
    </row>
    <row r="30" spans="2:181" ht="16.5" thickBot="1">
      <c r="B30" s="2">
        <v>15</v>
      </c>
      <c r="C30" s="175"/>
      <c r="D30" s="176"/>
      <c r="E30" s="32"/>
      <c r="F30" s="32"/>
      <c r="G30" s="32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X30" s="92">
        <v>12</v>
      </c>
      <c r="FY30" s="92" t="s">
        <v>103</v>
      </c>
    </row>
    <row r="31" spans="2:175" ht="16.5" thickBot="1">
      <c r="B31" s="2">
        <v>16</v>
      </c>
      <c r="C31" s="175"/>
      <c r="D31" s="176"/>
      <c r="E31" s="32"/>
      <c r="F31" s="32"/>
      <c r="G31" s="32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</row>
    <row r="32" spans="2:181" ht="16.5" thickBot="1">
      <c r="B32" s="2">
        <v>17</v>
      </c>
      <c r="C32" s="175"/>
      <c r="D32" s="176"/>
      <c r="E32" s="32"/>
      <c r="F32" s="32"/>
      <c r="G32" s="32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Y32" s="67">
        <f>IF(FZ19=1,FY19,IF(FZ19=2,FY20,IF(FZ19=3,FY21,IF(FZ19=4,FY22,IF(FZ19=5,FY23,IF(FZ19=6,FY24,IF(FZ19=7,FY25,IF(FZ19=8,FY26,FY33))))))))</f>
      </c>
    </row>
    <row r="33" spans="2:181" ht="16.5" thickBot="1">
      <c r="B33" s="2">
        <v>18</v>
      </c>
      <c r="C33" s="175"/>
      <c r="D33" s="176"/>
      <c r="E33" s="32"/>
      <c r="F33" s="32"/>
      <c r="G33" s="32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Y33" s="67">
        <f>IF(FZ19=9,FY27,IF(FZ19=10,FY28,IF(FZ19=11,FY29,IF(FZ19=12,FY30,""))))</f>
      </c>
    </row>
    <row r="34" spans="2:175" ht="16.5" thickBot="1">
      <c r="B34" s="2">
        <v>19</v>
      </c>
      <c r="C34" s="175"/>
      <c r="D34" s="176"/>
      <c r="E34" s="32"/>
      <c r="F34" s="32"/>
      <c r="G34" s="32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</row>
    <row r="35" spans="2:175" ht="16.5" thickBot="1">
      <c r="B35" s="2">
        <v>20</v>
      </c>
      <c r="C35" s="175"/>
      <c r="D35" s="176"/>
      <c r="E35" s="32"/>
      <c r="F35" s="32"/>
      <c r="G35" s="32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</row>
    <row r="36" spans="2:175" ht="16.5" thickBot="1">
      <c r="B36" s="2">
        <v>21</v>
      </c>
      <c r="C36" s="175"/>
      <c r="D36" s="176"/>
      <c r="E36" s="32"/>
      <c r="F36" s="32"/>
      <c r="G36" s="32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</row>
    <row r="37" spans="2:182" ht="16.5" thickBot="1">
      <c r="B37" s="2">
        <v>22</v>
      </c>
      <c r="C37" s="175"/>
      <c r="D37" s="176"/>
      <c r="E37" s="32"/>
      <c r="F37" s="32"/>
      <c r="G37" s="32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Y37" t="s">
        <v>47</v>
      </c>
      <c r="FZ37">
        <v>1</v>
      </c>
    </row>
    <row r="38" spans="2:181" ht="16.5" thickBot="1">
      <c r="B38" s="2">
        <v>23</v>
      </c>
      <c r="C38" s="175"/>
      <c r="D38" s="176"/>
      <c r="E38" s="32"/>
      <c r="F38" s="32"/>
      <c r="G38" s="32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Y38" t="s">
        <v>104</v>
      </c>
    </row>
    <row r="39" spans="2:181" ht="16.5" thickBot="1">
      <c r="B39" s="2">
        <v>24</v>
      </c>
      <c r="C39" s="175"/>
      <c r="D39" s="176"/>
      <c r="E39" s="32"/>
      <c r="F39" s="32"/>
      <c r="G39" s="32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Y39" t="s">
        <v>105</v>
      </c>
    </row>
    <row r="40" spans="2:175" ht="16.5" thickBot="1">
      <c r="B40" s="2">
        <v>25</v>
      </c>
      <c r="C40" s="175"/>
      <c r="D40" s="176"/>
      <c r="E40" s="32"/>
      <c r="F40" s="32"/>
      <c r="G40" s="32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</row>
    <row r="41" spans="2:181" ht="16.5" thickBot="1">
      <c r="B41" s="2">
        <v>26</v>
      </c>
      <c r="C41" s="175"/>
      <c r="D41" s="176"/>
      <c r="E41" s="32"/>
      <c r="F41" s="32"/>
      <c r="G41" s="32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Y41" s="67" t="str">
        <f>IF(FZ37=1,FY37,IF(FZ37=2,FY38,IF(FZ37=3,FY39,"")))</f>
        <v>Математика</v>
      </c>
    </row>
    <row r="42" spans="2:175" ht="16.5" thickBot="1">
      <c r="B42" s="2">
        <v>27</v>
      </c>
      <c r="C42" s="175"/>
      <c r="D42" s="176"/>
      <c r="E42" s="32"/>
      <c r="F42" s="32"/>
      <c r="G42" s="32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</row>
    <row r="43" spans="2:175" ht="16.5" thickBot="1">
      <c r="B43" s="2">
        <v>28</v>
      </c>
      <c r="C43" s="175"/>
      <c r="D43" s="176"/>
      <c r="E43" s="32"/>
      <c r="F43" s="32"/>
      <c r="G43" s="32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</row>
    <row r="44" spans="2:175" ht="16.5" thickBot="1">
      <c r="B44" s="2">
        <v>29</v>
      </c>
      <c r="C44" s="175"/>
      <c r="D44" s="176"/>
      <c r="E44" s="32"/>
      <c r="F44" s="32"/>
      <c r="G44" s="32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</row>
    <row r="45" spans="2:175" ht="16.5" thickBot="1">
      <c r="B45" s="2">
        <v>30</v>
      </c>
      <c r="C45" s="175"/>
      <c r="D45" s="176"/>
      <c r="E45" s="32"/>
      <c r="F45" s="32"/>
      <c r="G45" s="32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</row>
    <row r="46" spans="2:175" ht="16.5" thickBot="1">
      <c r="B46" s="2">
        <v>31</v>
      </c>
      <c r="C46" s="175"/>
      <c r="D46" s="176"/>
      <c r="E46" s="32"/>
      <c r="F46" s="32"/>
      <c r="G46" s="32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</row>
    <row r="47" spans="2:175" ht="16.5" thickBot="1">
      <c r="B47" s="2">
        <v>32</v>
      </c>
      <c r="C47" s="175"/>
      <c r="D47" s="176"/>
      <c r="E47" s="32"/>
      <c r="F47" s="32"/>
      <c r="G47" s="32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</row>
    <row r="48" spans="2:175" ht="16.5" thickBot="1">
      <c r="B48" s="2">
        <v>33</v>
      </c>
      <c r="C48" s="175"/>
      <c r="D48" s="176"/>
      <c r="E48" s="32"/>
      <c r="F48" s="32"/>
      <c r="G48" s="32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</row>
    <row r="49" spans="2:175" ht="16.5" thickBot="1">
      <c r="B49" s="2">
        <v>34</v>
      </c>
      <c r="C49" s="175"/>
      <c r="D49" s="176"/>
      <c r="E49" s="32"/>
      <c r="F49" s="32"/>
      <c r="G49" s="32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</row>
    <row r="50" spans="2:175" ht="16.5" thickBot="1">
      <c r="B50" s="2">
        <v>35</v>
      </c>
      <c r="C50" s="175"/>
      <c r="D50" s="176"/>
      <c r="E50" s="32"/>
      <c r="F50" s="32"/>
      <c r="G50" s="32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</row>
    <row r="51" spans="2:175" ht="16.5" thickBot="1">
      <c r="B51" s="2">
        <v>36</v>
      </c>
      <c r="C51" s="175"/>
      <c r="D51" s="176"/>
      <c r="E51" s="32"/>
      <c r="F51" s="32"/>
      <c r="G51" s="32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</row>
    <row r="52" ht="16.5" customHeight="1"/>
    <row r="53" spans="3:4" ht="16.5" customHeight="1">
      <c r="C53" s="191"/>
      <c r="D53" s="191"/>
    </row>
    <row r="54" spans="3:182" ht="33.75" customHeight="1">
      <c r="C54" s="159"/>
      <c r="D54" s="160"/>
      <c r="FY54" t="s">
        <v>60</v>
      </c>
      <c r="FZ54">
        <v>3</v>
      </c>
    </row>
    <row r="55" spans="3:181" ht="33.75" customHeight="1">
      <c r="C55" s="159"/>
      <c r="D55" s="160"/>
      <c r="FY55" t="s">
        <v>51</v>
      </c>
    </row>
    <row r="56" ht="16.5" customHeight="1"/>
    <row r="57" ht="16.5" customHeight="1"/>
    <row r="58" spans="3:12" ht="16.5" customHeight="1">
      <c r="C58" s="121"/>
      <c r="D58" s="144">
        <v>1</v>
      </c>
      <c r="E58" s="144">
        <v>2</v>
      </c>
      <c r="F58" s="144">
        <v>3</v>
      </c>
      <c r="G58" s="144">
        <v>4</v>
      </c>
      <c r="H58" s="144">
        <v>5</v>
      </c>
      <c r="I58" s="144">
        <v>6</v>
      </c>
      <c r="J58" s="144">
        <v>7</v>
      </c>
      <c r="K58" s="144">
        <v>8</v>
      </c>
      <c r="L58" s="101"/>
    </row>
    <row r="59" spans="3:12" ht="16.5" customHeight="1">
      <c r="C59" s="145" t="s">
        <v>124</v>
      </c>
      <c r="D59" s="126"/>
      <c r="E59" s="126"/>
      <c r="F59" s="126"/>
      <c r="G59" s="126"/>
      <c r="H59" s="126"/>
      <c r="I59" s="126"/>
      <c r="J59" s="126"/>
      <c r="K59" s="126"/>
      <c r="L59" s="101"/>
    </row>
    <row r="60" spans="3:12" ht="32.25" customHeight="1">
      <c r="C60" s="161" t="s">
        <v>135</v>
      </c>
      <c r="D60" s="126"/>
      <c r="E60" s="126"/>
      <c r="F60" s="126"/>
      <c r="G60" s="126"/>
      <c r="H60" s="126"/>
      <c r="I60" s="126"/>
      <c r="J60" s="126"/>
      <c r="K60" s="126"/>
      <c r="L60" s="101"/>
    </row>
    <row r="61" spans="3:12" ht="16.5" customHeight="1">
      <c r="C61" s="145" t="s">
        <v>126</v>
      </c>
      <c r="D61" s="126"/>
      <c r="E61" s="126"/>
      <c r="F61" s="126"/>
      <c r="G61" s="126"/>
      <c r="H61" s="126"/>
      <c r="I61" s="126"/>
      <c r="J61" s="126"/>
      <c r="K61" s="126"/>
      <c r="L61" s="101"/>
    </row>
    <row r="62" spans="3:12" ht="16.5" customHeight="1" hidden="1">
      <c r="C62" s="92">
        <f>'Протокол № 3'!I55</f>
        <v>0</v>
      </c>
      <c r="D62" s="92">
        <f aca="true" t="shared" si="0" ref="D62:K62">SUM(D59:D61)</f>
        <v>0</v>
      </c>
      <c r="E62" s="92">
        <f t="shared" si="0"/>
        <v>0</v>
      </c>
      <c r="F62" s="92">
        <f t="shared" si="0"/>
        <v>0</v>
      </c>
      <c r="G62" s="92">
        <f t="shared" si="0"/>
        <v>0</v>
      </c>
      <c r="H62" s="92">
        <f t="shared" si="0"/>
        <v>0</v>
      </c>
      <c r="I62" s="92">
        <f t="shared" si="0"/>
        <v>0</v>
      </c>
      <c r="J62" s="92">
        <f t="shared" si="0"/>
        <v>0</v>
      </c>
      <c r="K62" s="92">
        <f t="shared" si="0"/>
        <v>0</v>
      </c>
      <c r="L62" s="101"/>
    </row>
    <row r="63" spans="3:11" ht="16.5" customHeight="1">
      <c r="C63" s="121"/>
      <c r="D63" s="144" t="str">
        <f aca="true" t="shared" si="1" ref="D63:K63">IF(D62=$C$62,"Правильно","Помилка")</f>
        <v>Правильно</v>
      </c>
      <c r="E63" s="144" t="str">
        <f t="shared" si="1"/>
        <v>Правильно</v>
      </c>
      <c r="F63" s="144" t="str">
        <f t="shared" si="1"/>
        <v>Правильно</v>
      </c>
      <c r="G63" s="144" t="str">
        <f t="shared" si="1"/>
        <v>Правильно</v>
      </c>
      <c r="H63" s="144" t="str">
        <f t="shared" si="1"/>
        <v>Правильно</v>
      </c>
      <c r="I63" s="144" t="str">
        <f t="shared" si="1"/>
        <v>Правильно</v>
      </c>
      <c r="J63" s="144" t="str">
        <f t="shared" si="1"/>
        <v>Правильно</v>
      </c>
      <c r="K63" s="144" t="str">
        <f t="shared" si="1"/>
        <v>Правильно</v>
      </c>
    </row>
    <row r="64" ht="16.5" customHeight="1"/>
    <row r="65" ht="16.5" customHeight="1"/>
    <row r="66" spans="2:175" s="4" customFormat="1" ht="24.75" customHeight="1">
      <c r="B66" s="189" t="s">
        <v>33</v>
      </c>
      <c r="C66" s="189"/>
      <c r="D66" s="201"/>
      <c r="E66" s="202"/>
      <c r="F66" s="202"/>
      <c r="G66" s="202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</row>
    <row r="67" spans="2:175" s="4" customFormat="1" ht="16.5" customHeight="1">
      <c r="B67" s="38"/>
      <c r="C67" s="38"/>
      <c r="D67" s="38"/>
      <c r="E67" s="38"/>
      <c r="F67" s="38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</row>
    <row r="68" spans="2:183" s="4" customFormat="1" ht="16.5" customHeight="1" thickBot="1">
      <c r="B68" s="189" t="s">
        <v>34</v>
      </c>
      <c r="C68" s="189"/>
      <c r="D68" s="203"/>
      <c r="E68" s="203"/>
      <c r="F68" s="203"/>
      <c r="G68" s="203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X68" s="4">
        <v>1</v>
      </c>
      <c r="FY68" s="88" t="s">
        <v>63</v>
      </c>
      <c r="GA68" s="4">
        <v>32</v>
      </c>
    </row>
    <row r="69" spans="2:181" s="4" customFormat="1" ht="16.5" customHeight="1" thickBot="1">
      <c r="B69" s="38"/>
      <c r="C69" s="38"/>
      <c r="D69" s="200" t="s">
        <v>35</v>
      </c>
      <c r="E69" s="200"/>
      <c r="F69" s="200"/>
      <c r="G69" s="200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X69" s="4">
        <v>2</v>
      </c>
      <c r="FY69" s="88" t="s">
        <v>64</v>
      </c>
    </row>
    <row r="70" spans="2:181" s="4" customFormat="1" ht="16.5" customHeight="1" thickBot="1">
      <c r="B70" s="37"/>
      <c r="C70" s="37"/>
      <c r="D70" s="37"/>
      <c r="E70" s="37"/>
      <c r="F70" s="37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X70" s="4">
        <v>3</v>
      </c>
      <c r="FY70" s="86" t="s">
        <v>65</v>
      </c>
    </row>
    <row r="71" spans="2:181" s="4" customFormat="1" ht="16.5" customHeight="1" thickBot="1">
      <c r="B71" s="189" t="s">
        <v>36</v>
      </c>
      <c r="C71" s="189"/>
      <c r="D71" s="203"/>
      <c r="E71" s="203"/>
      <c r="F71" s="203"/>
      <c r="G71" s="203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X71" s="4">
        <v>4</v>
      </c>
      <c r="FY71" s="86" t="s">
        <v>66</v>
      </c>
    </row>
    <row r="72" spans="2:181" s="4" customFormat="1" ht="16.5" customHeight="1" thickBot="1">
      <c r="B72" s="39"/>
      <c r="D72" s="200" t="s">
        <v>52</v>
      </c>
      <c r="E72" s="200"/>
      <c r="F72" s="200"/>
      <c r="G72" s="200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X72" s="4">
        <v>5</v>
      </c>
      <c r="FY72" s="86" t="s">
        <v>67</v>
      </c>
    </row>
    <row r="73" spans="180:181" ht="16.5" thickBot="1">
      <c r="FX73" s="4">
        <v>6</v>
      </c>
      <c r="FY73" s="88" t="s">
        <v>68</v>
      </c>
    </row>
    <row r="74" spans="180:181" ht="16.5" thickBot="1">
      <c r="FX74" s="4">
        <v>7</v>
      </c>
      <c r="FY74" s="88" t="s">
        <v>69</v>
      </c>
    </row>
    <row r="75" spans="180:181" ht="16.5" thickBot="1">
      <c r="FX75" s="4">
        <v>8</v>
      </c>
      <c r="FY75" s="88" t="s">
        <v>70</v>
      </c>
    </row>
    <row r="76" spans="180:181" ht="16.5" thickBot="1">
      <c r="FX76" s="4">
        <v>9</v>
      </c>
      <c r="FY76" s="88" t="s">
        <v>71</v>
      </c>
    </row>
    <row r="77" spans="180:181" ht="16.5" thickBot="1">
      <c r="FX77" s="4">
        <v>10</v>
      </c>
      <c r="FY77" s="86" t="s">
        <v>72</v>
      </c>
    </row>
    <row r="78" spans="180:181" ht="16.5" thickBot="1">
      <c r="FX78" s="4">
        <v>11</v>
      </c>
      <c r="FY78" s="86" t="s">
        <v>73</v>
      </c>
    </row>
    <row r="79" spans="180:181" ht="16.5" thickBot="1">
      <c r="FX79" s="4">
        <v>12</v>
      </c>
      <c r="FY79" s="88" t="s">
        <v>74</v>
      </c>
    </row>
    <row r="80" spans="180:181" ht="16.5" thickBot="1">
      <c r="FX80" s="4">
        <v>13</v>
      </c>
      <c r="FY80" s="88" t="s">
        <v>75</v>
      </c>
    </row>
    <row r="81" spans="180:181" ht="16.5" thickBot="1">
      <c r="FX81" s="4">
        <v>14</v>
      </c>
      <c r="FY81" s="86" t="s">
        <v>76</v>
      </c>
    </row>
    <row r="82" spans="180:181" ht="16.5" thickBot="1">
      <c r="FX82" s="4">
        <v>15</v>
      </c>
      <c r="FY82" s="86" t="s">
        <v>77</v>
      </c>
    </row>
    <row r="83" spans="180:181" ht="16.5" thickBot="1">
      <c r="FX83" s="4">
        <v>16</v>
      </c>
      <c r="FY83" s="86" t="s">
        <v>78</v>
      </c>
    </row>
    <row r="84" spans="180:181" ht="16.5" thickBot="1">
      <c r="FX84" s="4">
        <v>17</v>
      </c>
      <c r="FY84" s="86" t="s">
        <v>79</v>
      </c>
    </row>
    <row r="85" spans="180:181" ht="16.5" thickBot="1">
      <c r="FX85" s="4">
        <v>18</v>
      </c>
      <c r="FY85" s="86" t="s">
        <v>80</v>
      </c>
    </row>
    <row r="86" spans="180:181" ht="16.5" thickBot="1">
      <c r="FX86" s="4">
        <v>19</v>
      </c>
      <c r="FY86" s="88" t="s">
        <v>81</v>
      </c>
    </row>
    <row r="87" spans="180:181" ht="16.5" thickBot="1">
      <c r="FX87" s="4">
        <v>20</v>
      </c>
      <c r="FY87" s="86" t="s">
        <v>82</v>
      </c>
    </row>
    <row r="88" spans="180:181" ht="16.5" thickBot="1">
      <c r="FX88" s="4">
        <v>21</v>
      </c>
      <c r="FY88" s="86" t="s">
        <v>83</v>
      </c>
    </row>
    <row r="89" spans="180:181" ht="16.5" thickBot="1">
      <c r="FX89" s="4">
        <v>22</v>
      </c>
      <c r="FY89" s="88" t="s">
        <v>84</v>
      </c>
    </row>
    <row r="90" spans="180:181" ht="16.5" thickBot="1">
      <c r="FX90" s="4">
        <v>23</v>
      </c>
      <c r="FY90" s="88" t="s">
        <v>85</v>
      </c>
    </row>
    <row r="91" spans="180:181" ht="16.5" thickBot="1">
      <c r="FX91" s="4">
        <v>24</v>
      </c>
      <c r="FY91" s="88" t="s">
        <v>45</v>
      </c>
    </row>
    <row r="92" spans="180:181" ht="16.5" thickBot="1">
      <c r="FX92" s="4">
        <v>25</v>
      </c>
      <c r="FY92" s="86" t="s">
        <v>86</v>
      </c>
    </row>
    <row r="93" spans="180:181" ht="16.5" thickBot="1">
      <c r="FX93" s="4">
        <v>26</v>
      </c>
      <c r="FY93" s="88" t="s">
        <v>87</v>
      </c>
    </row>
    <row r="94" spans="180:181" ht="16.5" thickBot="1">
      <c r="FX94" s="4">
        <v>27</v>
      </c>
      <c r="FY94" s="86" t="s">
        <v>88</v>
      </c>
    </row>
    <row r="95" spans="180:181" ht="16.5" thickBot="1">
      <c r="FX95" s="4">
        <v>28</v>
      </c>
      <c r="FY95" s="86" t="s">
        <v>89</v>
      </c>
    </row>
    <row r="96" spans="180:181" ht="16.5" thickBot="1">
      <c r="FX96" s="4">
        <v>29</v>
      </c>
      <c r="FY96" s="86" t="s">
        <v>90</v>
      </c>
    </row>
    <row r="97" spans="180:181" ht="16.5" thickBot="1">
      <c r="FX97" s="4">
        <v>30</v>
      </c>
      <c r="FY97" s="88" t="s">
        <v>91</v>
      </c>
    </row>
    <row r="98" spans="180:181" ht="16.5" thickBot="1">
      <c r="FX98" s="4">
        <v>31</v>
      </c>
      <c r="FY98" s="86" t="s">
        <v>92</v>
      </c>
    </row>
    <row r="101" ht="12.75">
      <c r="FY101" s="87">
        <f>IF(GA68=1,"Алчевськ",IF(GA68=2,"Антрацит",IF(GA68=3,"Антрацитівський",IF(GA68=4,"Біловодський",IF(GA68=5,"Білокуракинський",IF(GA68=6,"Брянка",IF(GA68=7,"Кіровськ",IF(GA68=8,"Красний Луч",FY102))))))))</f>
      </c>
    </row>
    <row r="102" ht="12.75">
      <c r="FY102" s="87">
        <f>IF(GA68=9,"Краснодон",IF(GA68=10,"Краснодонський",IF(GA68=11,"Кремінський",IF(GA68=12,"Лисичанськ",IF(GA68=13,"Луганськ",IF(GA68=14,"Лутугінський",IF(GA68=15,"Міловський",IF(GA68=16,"Марківський",FY103))))))))</f>
      </c>
    </row>
    <row r="103" ht="12.75">
      <c r="FY103" s="87">
        <f>IF(GA68=17,"Новоайдарський",IF(GA68=18,"Новопсковський",IF(GA68=19,"Первомайськ",IF(GA68=20,"Перевальський",IF(GA68=21,"Попаснянський",IF(GA68=22,"Ровеньки",IF(GA68=23,"Рубіжне",IF(GA68=24,"Сєвєродонецьк",FY104))))))))</f>
      </c>
    </row>
    <row r="104" ht="12.75">
      <c r="FY104" s="87">
        <f>IF(GA68=25,"Савтівський",IF(GA68=26,"Свердловськ",IF(GA68=27,"Слов'яносербський",IF(GA68=28,"Ст.-Луганський",IF(GA68=29,"Старобільський",IF(GA68=30,"Стаханов",IF(GA68=31,"Троїцький","")))))))</f>
      </c>
    </row>
    <row r="107" ht="12.75">
      <c r="FY107" t="str">
        <f>IF(OR(FY101="Алчевськ",FY101="Антрацит",FY101="Брянка",FY101="Кіровськ",FY101="Красний Луч",FY101="Краснодон",FY101="Лисичанськ",FY101="Луганськ",FY101="Первомайськ",FY101="Ровеньки",FY101="Рубіжне",FY101="Сєвєродонецьк",FY101="Свердловьск",FY101="Стаханов"),"Місто","Район")</f>
        <v>Район</v>
      </c>
    </row>
    <row r="111" spans="180:182" ht="12.75">
      <c r="FX111">
        <v>1</v>
      </c>
      <c r="FY111" s="89">
        <v>40483</v>
      </c>
      <c r="FZ111">
        <v>37</v>
      </c>
    </row>
    <row r="112" spans="180:182" ht="12.75">
      <c r="FX112">
        <v>2</v>
      </c>
      <c r="FY112" s="89">
        <v>40484</v>
      </c>
      <c r="FZ112">
        <v>37</v>
      </c>
    </row>
    <row r="113" spans="180:181" ht="12.75">
      <c r="FX113">
        <v>3</v>
      </c>
      <c r="FY113" s="89">
        <v>40485</v>
      </c>
    </row>
    <row r="114" spans="180:181" ht="12.75">
      <c r="FX114">
        <v>4</v>
      </c>
      <c r="FY114" s="89">
        <v>40486</v>
      </c>
    </row>
    <row r="115" spans="180:181" ht="12.75">
      <c r="FX115">
        <v>5</v>
      </c>
      <c r="FY115" s="89">
        <v>40487</v>
      </c>
    </row>
    <row r="116" spans="180:181" ht="12.75">
      <c r="FX116">
        <v>6</v>
      </c>
      <c r="FY116" s="89">
        <v>40490</v>
      </c>
    </row>
    <row r="117" spans="180:181" ht="12.75">
      <c r="FX117">
        <v>7</v>
      </c>
      <c r="FY117" s="89">
        <v>40491</v>
      </c>
    </row>
    <row r="118" spans="180:181" ht="12.75">
      <c r="FX118">
        <v>8</v>
      </c>
      <c r="FY118" s="89">
        <v>40492</v>
      </c>
    </row>
    <row r="119" spans="180:181" ht="12.75">
      <c r="FX119">
        <v>9</v>
      </c>
      <c r="FY119" s="89">
        <v>40493</v>
      </c>
    </row>
    <row r="120" spans="180:181" ht="12.75">
      <c r="FX120">
        <v>10</v>
      </c>
      <c r="FY120" s="89">
        <v>40494</v>
      </c>
    </row>
    <row r="121" spans="180:181" ht="12.75">
      <c r="FX121">
        <v>11</v>
      </c>
      <c r="FY121" s="89">
        <v>40497</v>
      </c>
    </row>
    <row r="122" spans="180:181" ht="12.75">
      <c r="FX122">
        <v>12</v>
      </c>
      <c r="FY122" s="89">
        <v>40498</v>
      </c>
    </row>
    <row r="123" spans="180:181" ht="12.75">
      <c r="FX123">
        <v>13</v>
      </c>
      <c r="FY123" s="89">
        <v>40499</v>
      </c>
    </row>
    <row r="124" spans="180:181" ht="12.75">
      <c r="FX124">
        <v>14</v>
      </c>
      <c r="FY124" s="89">
        <v>40500</v>
      </c>
    </row>
    <row r="125" spans="180:181" ht="12.75">
      <c r="FX125">
        <v>15</v>
      </c>
      <c r="FY125" s="89">
        <v>40501</v>
      </c>
    </row>
    <row r="126" spans="180:181" ht="12.75">
      <c r="FX126">
        <v>16</v>
      </c>
      <c r="FY126" s="89">
        <v>40504</v>
      </c>
    </row>
    <row r="127" spans="180:181" ht="12.75">
      <c r="FX127">
        <v>17</v>
      </c>
      <c r="FY127" s="89">
        <v>40505</v>
      </c>
    </row>
    <row r="128" spans="180:181" ht="12.75">
      <c r="FX128">
        <v>18</v>
      </c>
      <c r="FY128" s="89">
        <v>40506</v>
      </c>
    </row>
    <row r="129" spans="180:181" ht="12.75">
      <c r="FX129">
        <v>19</v>
      </c>
      <c r="FY129" s="89">
        <v>40507</v>
      </c>
    </row>
    <row r="130" spans="180:181" ht="12.75">
      <c r="FX130">
        <v>20</v>
      </c>
      <c r="FY130" s="89">
        <v>40508</v>
      </c>
    </row>
    <row r="131" spans="180:181" ht="12.75">
      <c r="FX131">
        <v>21</v>
      </c>
      <c r="FY131" s="89">
        <v>40511</v>
      </c>
    </row>
    <row r="132" spans="180:181" ht="12.75">
      <c r="FX132">
        <v>22</v>
      </c>
      <c r="FY132" s="89">
        <v>40512</v>
      </c>
    </row>
    <row r="133" spans="180:181" ht="12.75">
      <c r="FX133">
        <v>23</v>
      </c>
      <c r="FY133" s="89">
        <v>40513</v>
      </c>
    </row>
    <row r="134" spans="180:181" ht="12.75">
      <c r="FX134">
        <v>24</v>
      </c>
      <c r="FY134" s="89">
        <v>40514</v>
      </c>
    </row>
    <row r="135" spans="180:181" ht="12.75">
      <c r="FX135">
        <v>25</v>
      </c>
      <c r="FY135" s="89">
        <v>40515</v>
      </c>
    </row>
    <row r="136" spans="180:181" ht="12.75">
      <c r="FX136">
        <v>26</v>
      </c>
      <c r="FY136" s="89">
        <v>40518</v>
      </c>
    </row>
    <row r="137" spans="180:181" ht="12.75">
      <c r="FX137">
        <v>27</v>
      </c>
      <c r="FY137" s="89">
        <v>40519</v>
      </c>
    </row>
    <row r="138" spans="180:181" ht="12.75">
      <c r="FX138">
        <v>28</v>
      </c>
      <c r="FY138" s="89">
        <v>40520</v>
      </c>
    </row>
    <row r="139" spans="180:181" ht="12.75">
      <c r="FX139">
        <v>29</v>
      </c>
      <c r="FY139" s="89">
        <v>40521</v>
      </c>
    </row>
    <row r="140" spans="180:181" ht="12.75">
      <c r="FX140">
        <v>30</v>
      </c>
      <c r="FY140" s="89">
        <v>40522</v>
      </c>
    </row>
    <row r="141" spans="180:181" ht="12.75">
      <c r="FX141">
        <v>31</v>
      </c>
      <c r="FY141" s="89">
        <v>40525</v>
      </c>
    </row>
    <row r="142" spans="180:181" ht="12.75">
      <c r="FX142">
        <v>32</v>
      </c>
      <c r="FY142" s="89">
        <v>40526</v>
      </c>
    </row>
    <row r="143" spans="180:181" ht="12.75">
      <c r="FX143">
        <v>33</v>
      </c>
      <c r="FY143" s="89">
        <v>40527</v>
      </c>
    </row>
    <row r="144" spans="180:181" ht="12.75">
      <c r="FX144">
        <v>34</v>
      </c>
      <c r="FY144" s="89">
        <v>40528</v>
      </c>
    </row>
    <row r="145" spans="180:181" ht="12.75">
      <c r="FX145">
        <v>35</v>
      </c>
      <c r="FY145" s="89">
        <v>40529</v>
      </c>
    </row>
    <row r="146" spans="180:181" ht="12.75">
      <c r="FX146">
        <v>36</v>
      </c>
      <c r="FY146" s="89">
        <v>40532</v>
      </c>
    </row>
    <row r="149" spans="181:182" ht="12.75">
      <c r="FY149" s="90">
        <f>IF(FZ111=1,FY111,IF(FZ111=2,FY112,IF(FZ111=3,FY113,IF(FZ111=4,FY114,IF(FZ111=5,FY115,IF(FZ111=6,FY116,IF(FZ111=7,FY117,IF(FZ111=8,FY118,FY150))))))))</f>
      </c>
      <c r="FZ149" s="90">
        <f>IF(FZ112=1,FY111,IF(FZ112=2,FY112,IF(FZ112=3,FY113,IF(FZ112=4,FY114,IF(FZ112=5,FY115,IF(FZ112=6,FY116,IF(FZ112=7,FY117,IF(FZ112=8,FY118,FZ150))))))))</f>
      </c>
    </row>
    <row r="150" spans="181:182" ht="12.75">
      <c r="FY150" s="90">
        <f>IF(FZ111=9,FY119,IF(FZ111=10,FY120,IF(FZ111=11,FY121,IF(FZ111=12,FY122,IF(FZ111=13,FY123,IF(FZ111=14,FY124,IF(FZ111=15,FY125,IF(FZ111=16,FY126,FY151))))))))</f>
      </c>
      <c r="FZ150" s="90">
        <f>IF(FZ112=9,FY119,IF(FZ112=10,FY120,IF(FZ112=11,FY121,IF(FZ112=12,FY122,IF(FZ112=13,FY123,IF(FZ112=14,FY124,IF(FZ112=15,FY125,IF(FZ112=16,FY126,FZ151))))))))</f>
      </c>
    </row>
    <row r="151" spans="181:182" ht="12.75">
      <c r="FY151" s="90">
        <f>IF(FZ111=17,FY127,IF(FZ111=18,FY128,IF(FZ111=19,FY129,IF(FZ111=20,FY130,IF(FZ111=21,FY131,IF(FZ111=23,FY133,IF(FZ111=24,FY134,IF(FZ111=25,FY135,FY152))))))))</f>
      </c>
      <c r="FZ151" s="90">
        <f>IF(FZ112=17,FY127,IF(FZ112=18,FY128,IF(FZ112=19,FY129,IF(FZ112=20,FY130,IF(FZ112=21,FY131,IF(FZ112=23,FY133,IF(FZ112=24,FY134,IF(FZ112=25,FY135,FZ152))))))))</f>
      </c>
    </row>
    <row r="152" spans="181:182" ht="12.75">
      <c r="FY152" s="90">
        <f>IF(FZ111=26,FY136,IF(FZ111=27,FY137,IF(FZ111=28,FY138,IF(FZ111=29,FY139,IF(FZ111=30,FY140,IF(FZ111=31,FY141,IF(FZ111=32,FY142,IF(FZ111=33,FY143,FY153))))))))</f>
      </c>
      <c r="FZ152" s="90">
        <f>IF(FZ112=26,FY136,IF(FZ112=27,FY137,IF(FZ112=28,FY138,IF(FZ112=29,FY139,IF(FZ112=30,FY140,IF(FZ112=31,FY141,IF(FZ112=32,FY142,IF(FZ112=33,FY143,FZ153))))))))</f>
      </c>
    </row>
    <row r="153" spans="181:182" ht="12.75">
      <c r="FY153" s="90">
        <f>IF(FZ111=34,FY144,IF(FZ111=35,FY145,IF(FZ111=36,FY146,"")))</f>
      </c>
      <c r="FZ153" s="90">
        <f>IF(FZ112=34,FY144,IF(FZ112=35,FY145,IF(FZ112=36,FY146,"")))</f>
      </c>
    </row>
    <row r="157" spans="180:182" ht="12.75">
      <c r="FX157">
        <v>1</v>
      </c>
      <c r="FY157">
        <v>1997</v>
      </c>
      <c r="FZ157">
        <v>15</v>
      </c>
    </row>
    <row r="158" spans="180:181" ht="12.75">
      <c r="FX158">
        <v>2</v>
      </c>
      <c r="FY158">
        <v>1998</v>
      </c>
    </row>
    <row r="159" spans="180:181" ht="12.75">
      <c r="FX159">
        <v>3</v>
      </c>
      <c r="FY159">
        <v>1999</v>
      </c>
    </row>
    <row r="160" spans="180:181" ht="12.75">
      <c r="FX160">
        <v>4</v>
      </c>
      <c r="FY160">
        <v>2000</v>
      </c>
    </row>
    <row r="161" spans="180:181" ht="12.75">
      <c r="FX161">
        <v>5</v>
      </c>
      <c r="FY161">
        <v>2001</v>
      </c>
    </row>
    <row r="162" spans="180:181" ht="12.75">
      <c r="FX162">
        <v>6</v>
      </c>
      <c r="FY162">
        <v>2002</v>
      </c>
    </row>
    <row r="163" spans="180:181" ht="12.75">
      <c r="FX163">
        <v>7</v>
      </c>
      <c r="FY163">
        <v>2003</v>
      </c>
    </row>
    <row r="164" spans="180:181" ht="12.75">
      <c r="FX164">
        <v>8</v>
      </c>
      <c r="FY164">
        <v>2004</v>
      </c>
    </row>
    <row r="165" spans="180:181" ht="12.75">
      <c r="FX165">
        <v>9</v>
      </c>
      <c r="FY165">
        <v>2005</v>
      </c>
    </row>
    <row r="166" spans="180:181" ht="12.75">
      <c r="FX166">
        <v>10</v>
      </c>
      <c r="FY166">
        <v>2006</v>
      </c>
    </row>
    <row r="167" spans="180:181" ht="12.75">
      <c r="FX167">
        <v>11</v>
      </c>
      <c r="FY167">
        <v>2007</v>
      </c>
    </row>
    <row r="168" spans="180:181" ht="12.75">
      <c r="FX168">
        <v>12</v>
      </c>
      <c r="FY168">
        <v>2008</v>
      </c>
    </row>
    <row r="169" spans="180:181" ht="12.75">
      <c r="FX169">
        <v>13</v>
      </c>
      <c r="FY169">
        <v>2009</v>
      </c>
    </row>
    <row r="170" spans="180:181" ht="12.75">
      <c r="FX170">
        <v>14</v>
      </c>
      <c r="FY170">
        <v>2010</v>
      </c>
    </row>
    <row r="172" ht="12.75">
      <c r="FY172" s="67">
        <f>IF(FZ157=1,FY157,IF(FZ157=2,FY158,IF(FZ157=3,FY159,IF(FZ157=4,FY160,IF(FZ157=5,FY161,IF(FZ157=6,FY162,IF(FZ157=7,FY163,IF(FZ157=8,FY164,FY173))))))))</f>
      </c>
    </row>
    <row r="173" ht="12.75">
      <c r="FY173" s="67">
        <f>IF(FZ157=9,FY165,IF(FZ157=10,FY166,IF(FZ157=11,FY167,IF(FZ157=12,FY168,IF(FZ157=13,FY169,IF(FZ157=14,FY170,""))))))</f>
      </c>
    </row>
    <row r="176" spans="181:182" ht="12.75">
      <c r="FY176" t="s">
        <v>106</v>
      </c>
      <c r="FZ176">
        <v>62</v>
      </c>
    </row>
    <row r="177" ht="12.75">
      <c r="FY177">
        <v>1</v>
      </c>
    </row>
    <row r="178" ht="12.75">
      <c r="FY178">
        <v>2</v>
      </c>
    </row>
    <row r="179" spans="181:182" ht="12.75">
      <c r="FY179">
        <v>3</v>
      </c>
      <c r="FZ179" s="94">
        <v>61</v>
      </c>
    </row>
    <row r="180" ht="12.75">
      <c r="FY180">
        <v>4</v>
      </c>
    </row>
    <row r="181" ht="12.75">
      <c r="FY181">
        <v>5</v>
      </c>
    </row>
    <row r="182" ht="12.75">
      <c r="FY182">
        <v>6</v>
      </c>
    </row>
    <row r="183" ht="12.75">
      <c r="FY183">
        <v>7</v>
      </c>
    </row>
    <row r="184" ht="12.75">
      <c r="FY184">
        <v>8</v>
      </c>
    </row>
    <row r="185" ht="12.75">
      <c r="FY185">
        <v>9</v>
      </c>
    </row>
    <row r="186" ht="12.75">
      <c r="FY186">
        <v>10</v>
      </c>
    </row>
    <row r="187" ht="12.75">
      <c r="FY187">
        <v>11</v>
      </c>
    </row>
    <row r="188" ht="12.75">
      <c r="FY188">
        <v>12</v>
      </c>
    </row>
    <row r="189" ht="12.75">
      <c r="FY189">
        <v>13</v>
      </c>
    </row>
    <row r="190" ht="12.75">
      <c r="FY190">
        <v>14</v>
      </c>
    </row>
    <row r="191" ht="12.75">
      <c r="FY191">
        <v>15</v>
      </c>
    </row>
    <row r="192" ht="12.75">
      <c r="FY192">
        <v>16</v>
      </c>
    </row>
    <row r="193" ht="12.75">
      <c r="FY193">
        <v>17</v>
      </c>
    </row>
    <row r="194" ht="12.75">
      <c r="FY194">
        <v>18</v>
      </c>
    </row>
    <row r="195" ht="12.75">
      <c r="FY195">
        <v>19</v>
      </c>
    </row>
    <row r="196" ht="12.75">
      <c r="FY196">
        <v>20</v>
      </c>
    </row>
    <row r="197" ht="12.75">
      <c r="FY197">
        <v>21</v>
      </c>
    </row>
    <row r="198" ht="12.75">
      <c r="FY198">
        <v>22</v>
      </c>
    </row>
    <row r="199" ht="12.75">
      <c r="FY199">
        <v>23</v>
      </c>
    </row>
    <row r="200" ht="12.75">
      <c r="FY200">
        <v>24</v>
      </c>
    </row>
    <row r="201" ht="12.75">
      <c r="FY201">
        <v>25</v>
      </c>
    </row>
    <row r="202" ht="12.75">
      <c r="FY202">
        <v>26</v>
      </c>
    </row>
    <row r="203" ht="12.75">
      <c r="FY203">
        <v>27</v>
      </c>
    </row>
    <row r="204" ht="12.75">
      <c r="FY204">
        <v>28</v>
      </c>
    </row>
    <row r="205" ht="12.75">
      <c r="FY205">
        <v>29</v>
      </c>
    </row>
    <row r="206" ht="12.75">
      <c r="FY206">
        <v>30</v>
      </c>
    </row>
    <row r="207" ht="12.75">
      <c r="FY207">
        <v>31</v>
      </c>
    </row>
    <row r="208" ht="12.75">
      <c r="FY208">
        <v>32</v>
      </c>
    </row>
    <row r="209" ht="12.75">
      <c r="FY209">
        <v>33</v>
      </c>
    </row>
    <row r="210" ht="12.75">
      <c r="FY210">
        <v>34</v>
      </c>
    </row>
    <row r="211" ht="12.75">
      <c r="FY211">
        <v>35</v>
      </c>
    </row>
    <row r="212" ht="12.75">
      <c r="FY212">
        <v>36</v>
      </c>
    </row>
    <row r="213" ht="12.75">
      <c r="FY213">
        <v>37</v>
      </c>
    </row>
    <row r="214" ht="12.75">
      <c r="FY214">
        <v>38</v>
      </c>
    </row>
    <row r="215" ht="12.75">
      <c r="FY215">
        <v>39</v>
      </c>
    </row>
    <row r="216" ht="12.75">
      <c r="FY216">
        <v>40</v>
      </c>
    </row>
    <row r="217" ht="12.75">
      <c r="FY217">
        <v>41</v>
      </c>
    </row>
    <row r="218" ht="12.75">
      <c r="FY218">
        <v>42</v>
      </c>
    </row>
    <row r="219" ht="12.75">
      <c r="FY219">
        <v>43</v>
      </c>
    </row>
    <row r="220" ht="12.75">
      <c r="FY220">
        <v>44</v>
      </c>
    </row>
    <row r="221" ht="12.75">
      <c r="FY221">
        <v>45</v>
      </c>
    </row>
    <row r="222" ht="12.75">
      <c r="FY222">
        <v>46</v>
      </c>
    </row>
    <row r="223" ht="12.75">
      <c r="FY223">
        <v>47</v>
      </c>
    </row>
    <row r="224" ht="12.75">
      <c r="FY224">
        <v>48</v>
      </c>
    </row>
    <row r="225" ht="12.75">
      <c r="FY225">
        <v>49</v>
      </c>
    </row>
    <row r="226" ht="12.75">
      <c r="FY226">
        <v>50</v>
      </c>
    </row>
    <row r="227" ht="12.75">
      <c r="FY227">
        <v>51</v>
      </c>
    </row>
    <row r="228" ht="12.75">
      <c r="FY228">
        <v>52</v>
      </c>
    </row>
    <row r="229" ht="12.75">
      <c r="FY229">
        <v>53</v>
      </c>
    </row>
    <row r="230" ht="12.75">
      <c r="FY230">
        <v>54</v>
      </c>
    </row>
    <row r="231" ht="12.75">
      <c r="FY231">
        <v>55</v>
      </c>
    </row>
    <row r="232" ht="12.75">
      <c r="FY232">
        <v>56</v>
      </c>
    </row>
    <row r="233" ht="12.75">
      <c r="FY233">
        <v>57</v>
      </c>
    </row>
    <row r="234" ht="12.75">
      <c r="FY234">
        <v>58</v>
      </c>
    </row>
    <row r="235" ht="12.75">
      <c r="FY235">
        <v>59</v>
      </c>
    </row>
    <row r="236" ht="12.75">
      <c r="FY236">
        <v>60</v>
      </c>
    </row>
    <row r="238" spans="181:182" ht="12.75">
      <c r="FY238" s="67">
        <f>IF(FZ176=1,"Менше 1 року",IF(FZ176=62,"",FZ176-1))</f>
      </c>
      <c r="FZ238" s="94">
        <f>IF(FZ179=61,0,FZ179)</f>
        <v>0</v>
      </c>
    </row>
  </sheetData>
  <sheetProtection/>
  <mergeCells count="61">
    <mergeCell ref="F14:G14"/>
    <mergeCell ref="B14:B15"/>
    <mergeCell ref="D72:G72"/>
    <mergeCell ref="D66:G66"/>
    <mergeCell ref="B71:C71"/>
    <mergeCell ref="D68:G68"/>
    <mergeCell ref="D69:G69"/>
    <mergeCell ref="D71:G71"/>
    <mergeCell ref="C18:D18"/>
    <mergeCell ref="C19:D19"/>
    <mergeCell ref="B10:C10"/>
    <mergeCell ref="E14:E15"/>
    <mergeCell ref="B66:C66"/>
    <mergeCell ref="B68:C68"/>
    <mergeCell ref="B11:C11"/>
    <mergeCell ref="B12:C12"/>
    <mergeCell ref="C53:D53"/>
    <mergeCell ref="C14:D15"/>
    <mergeCell ref="C16:D16"/>
    <mergeCell ref="C17:D17"/>
    <mergeCell ref="B2:G2"/>
    <mergeCell ref="B3:C3"/>
    <mergeCell ref="B4:C4"/>
    <mergeCell ref="B9:C9"/>
    <mergeCell ref="B5:C5"/>
    <mergeCell ref="B6:C6"/>
    <mergeCell ref="B7:C7"/>
    <mergeCell ref="B8:C8"/>
    <mergeCell ref="F8:G8"/>
    <mergeCell ref="C24:D24"/>
    <mergeCell ref="C25:D25"/>
    <mergeCell ref="C26:D26"/>
    <mergeCell ref="C27:D27"/>
    <mergeCell ref="C20:D20"/>
    <mergeCell ref="C21:D21"/>
    <mergeCell ref="C22:D22"/>
    <mergeCell ref="C23:D23"/>
    <mergeCell ref="C32:D32"/>
    <mergeCell ref="C33:D33"/>
    <mergeCell ref="C34:D34"/>
    <mergeCell ref="C35:D35"/>
    <mergeCell ref="C28:D28"/>
    <mergeCell ref="C29:D29"/>
    <mergeCell ref="C30:D30"/>
    <mergeCell ref="C31:D31"/>
    <mergeCell ref="C40:D40"/>
    <mergeCell ref="C41:D41"/>
    <mergeCell ref="C42:D42"/>
    <mergeCell ref="C43:D43"/>
    <mergeCell ref="C36:D36"/>
    <mergeCell ref="C37:D37"/>
    <mergeCell ref="C38:D38"/>
    <mergeCell ref="C39:D39"/>
    <mergeCell ref="C44:D44"/>
    <mergeCell ref="C45:D45"/>
    <mergeCell ref="C50:D50"/>
    <mergeCell ref="C51:D51"/>
    <mergeCell ref="C46:D46"/>
    <mergeCell ref="C47:D47"/>
    <mergeCell ref="C48:D48"/>
    <mergeCell ref="C49:D49"/>
  </mergeCells>
  <conditionalFormatting sqref="D4:F11 H4:FV11 G4:G7 G9:G11">
    <cfRule type="cellIs" priority="1" dxfId="79" operator="equal" stopIfTrue="1">
      <formula>0</formula>
    </cfRule>
  </conditionalFormatting>
  <conditionalFormatting sqref="D63:K63">
    <cfRule type="expression" priority="2" dxfId="79" stopIfTrue="1">
      <formula>$C$62=0</formula>
    </cfRule>
    <cfRule type="cellIs" priority="3" dxfId="80" operator="equal" stopIfTrue="1">
      <formula>"Правильно"</formula>
    </cfRule>
    <cfRule type="cellIs" priority="4" dxfId="81" operator="equal" stopIfTrue="1">
      <formula>"Помилка"</formula>
    </cfRule>
  </conditionalFormatting>
  <printOptions/>
  <pageMargins left="0.75" right="0.75" top="1" bottom="1" header="0.5" footer="0.5"/>
  <pageSetup horizontalDpi="200" verticalDpi="2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1:GA238"/>
  <sheetViews>
    <sheetView zoomScale="75" zoomScaleNormal="75" zoomScalePageLayoutView="0" workbookViewId="0" topLeftCell="A1">
      <selection activeCell="L12" sqref="L12"/>
    </sheetView>
  </sheetViews>
  <sheetFormatPr defaultColWidth="9.00390625" defaultRowHeight="12.75"/>
  <cols>
    <col min="1" max="1" width="4.00390625" style="0" customWidth="1"/>
    <col min="2" max="2" width="5.625" style="1" customWidth="1"/>
    <col min="3" max="3" width="40.875" style="0" customWidth="1"/>
    <col min="4" max="4" width="16.75390625" style="0" customWidth="1"/>
    <col min="5" max="5" width="19.75390625" style="0" customWidth="1"/>
    <col min="6" max="6" width="12.75390625" style="0" customWidth="1"/>
    <col min="7" max="7" width="14.875" style="0" customWidth="1"/>
    <col min="8" max="8" width="11.375" style="34" customWidth="1"/>
    <col min="9" max="10" width="10.75390625" style="34" customWidth="1"/>
    <col min="11" max="11" width="13.375" style="34" customWidth="1"/>
    <col min="12" max="12" width="10.75390625" style="34" customWidth="1"/>
    <col min="13" max="45" width="7.00390625" style="34" customWidth="1"/>
    <col min="46" max="175" width="4.625" style="34" customWidth="1"/>
    <col min="176" max="176" width="5.625" style="0" customWidth="1"/>
    <col min="177" max="177" width="10.625" style="0" hidden="1" customWidth="1"/>
    <col min="178" max="178" width="5.125" style="0" hidden="1" customWidth="1"/>
    <col min="179" max="180" width="5.625" style="0" hidden="1" customWidth="1"/>
    <col min="181" max="181" width="23.75390625" style="0" hidden="1" customWidth="1"/>
    <col min="182" max="182" width="11.375" style="0" hidden="1" customWidth="1"/>
    <col min="183" max="192" width="5.625" style="0" hidden="1" customWidth="1"/>
  </cols>
  <sheetData>
    <row r="1" ht="22.5">
      <c r="C1" s="33" t="s">
        <v>26</v>
      </c>
    </row>
    <row r="2" spans="2:175" ht="60.75" customHeight="1">
      <c r="B2" s="177" t="s">
        <v>136</v>
      </c>
      <c r="C2" s="178"/>
      <c r="D2" s="178"/>
      <c r="E2" s="178"/>
      <c r="F2" s="178"/>
      <c r="G2" s="178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</row>
    <row r="3" spans="2:175" ht="32.25" customHeight="1" thickBot="1">
      <c r="B3" s="179" t="s">
        <v>11</v>
      </c>
      <c r="C3" s="180"/>
      <c r="D3" s="68"/>
      <c r="E3" s="69"/>
      <c r="F3" s="69"/>
      <c r="G3" s="78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</row>
    <row r="4" spans="2:178" ht="30" customHeight="1" thickBot="1">
      <c r="B4" s="181" t="s">
        <v>12</v>
      </c>
      <c r="C4" s="182"/>
      <c r="D4" s="164"/>
      <c r="E4" s="164"/>
      <c r="F4" s="164"/>
      <c r="G4" s="165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"/>
      <c r="FU4" s="9"/>
      <c r="FV4" s="9"/>
    </row>
    <row r="5" spans="2:178" ht="30" customHeight="1" thickBot="1">
      <c r="B5" s="181" t="s">
        <v>13</v>
      </c>
      <c r="C5" s="182"/>
      <c r="D5" s="164"/>
      <c r="E5" s="164"/>
      <c r="F5" s="164"/>
      <c r="G5" s="165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"/>
      <c r="FU5" s="9"/>
      <c r="FV5" s="9"/>
    </row>
    <row r="6" spans="2:178" ht="32.25" thickBot="1">
      <c r="B6" s="181" t="s">
        <v>0</v>
      </c>
      <c r="C6" s="182"/>
      <c r="D6" s="163"/>
      <c r="E6" s="71" t="s">
        <v>43</v>
      </c>
      <c r="F6" s="171"/>
      <c r="G6" s="172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"/>
      <c r="FU6" s="9"/>
      <c r="FV6" s="9"/>
    </row>
    <row r="7" spans="2:178" ht="35.25" customHeight="1" thickBot="1">
      <c r="B7" s="181" t="s">
        <v>27</v>
      </c>
      <c r="C7" s="182"/>
      <c r="D7" s="91"/>
      <c r="E7" s="71" t="s">
        <v>42</v>
      </c>
      <c r="F7" s="93"/>
      <c r="G7" s="79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"/>
      <c r="FU7" s="9"/>
      <c r="FV7" s="9"/>
    </row>
    <row r="8" spans="2:183" ht="32.25" thickBot="1">
      <c r="B8" s="181" t="s">
        <v>28</v>
      </c>
      <c r="C8" s="182"/>
      <c r="D8" s="162"/>
      <c r="E8" s="71" t="s">
        <v>41</v>
      </c>
      <c r="F8" s="183"/>
      <c r="G8" s="184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"/>
      <c r="FU8" s="9"/>
      <c r="FV8" s="9"/>
      <c r="FY8" s="67" t="s">
        <v>49</v>
      </c>
      <c r="FZ8" s="67"/>
      <c r="GA8" s="67">
        <v>3</v>
      </c>
    </row>
    <row r="9" spans="2:183" ht="27.75" customHeight="1" thickBot="1">
      <c r="B9" s="181" t="s">
        <v>14</v>
      </c>
      <c r="C9" s="182"/>
      <c r="D9" s="164"/>
      <c r="E9" s="164"/>
      <c r="F9" s="164"/>
      <c r="G9" s="165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"/>
      <c r="FU9" s="9"/>
      <c r="FV9" s="9"/>
      <c r="FY9" s="67" t="s">
        <v>53</v>
      </c>
      <c r="FZ9" s="67"/>
      <c r="GA9" s="67"/>
    </row>
    <row r="10" spans="2:183" ht="28.5" customHeight="1" thickBot="1">
      <c r="B10" s="185" t="s">
        <v>29</v>
      </c>
      <c r="C10" s="186"/>
      <c r="D10" s="36"/>
      <c r="E10" s="70" t="s">
        <v>30</v>
      </c>
      <c r="F10" s="36"/>
      <c r="G10" s="79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"/>
      <c r="FU10" s="9"/>
      <c r="FV10" s="9"/>
      <c r="FY10" s="67"/>
      <c r="FZ10" s="67"/>
      <c r="GA10" s="67"/>
    </row>
    <row r="11" spans="2:178" ht="28.5" customHeight="1" thickBot="1">
      <c r="B11" s="181" t="s">
        <v>31</v>
      </c>
      <c r="C11" s="182"/>
      <c r="D11" s="166"/>
      <c r="E11" s="167"/>
      <c r="F11" s="166"/>
      <c r="G11" s="168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"/>
      <c r="FU11" s="9"/>
      <c r="FV11" s="9"/>
    </row>
    <row r="12" spans="2:183" ht="15">
      <c r="B12" s="190"/>
      <c r="C12" s="190"/>
      <c r="FY12" s="67" t="s">
        <v>54</v>
      </c>
      <c r="FZ12" s="67"/>
      <c r="GA12" s="67"/>
    </row>
    <row r="13" spans="178:183" ht="13.5" thickBot="1">
      <c r="FV13" s="34"/>
      <c r="FY13" s="67" t="s">
        <v>48</v>
      </c>
      <c r="FZ13" s="67"/>
      <c r="GA13" s="67">
        <v>5</v>
      </c>
    </row>
    <row r="14" spans="2:183" ht="27.75" customHeight="1" thickBot="1">
      <c r="B14" s="198" t="s">
        <v>7</v>
      </c>
      <c r="C14" s="192" t="s">
        <v>8</v>
      </c>
      <c r="D14" s="193"/>
      <c r="E14" s="187" t="s">
        <v>118</v>
      </c>
      <c r="F14" s="196" t="s">
        <v>32</v>
      </c>
      <c r="G14" s="1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Y14" s="67" t="s">
        <v>55</v>
      </c>
      <c r="FZ14" s="67"/>
      <c r="GA14" s="67"/>
    </row>
    <row r="15" spans="2:183" ht="42" customHeight="1" thickBot="1">
      <c r="B15" s="199"/>
      <c r="C15" s="194"/>
      <c r="D15" s="195"/>
      <c r="E15" s="188"/>
      <c r="F15" s="7" t="s">
        <v>9</v>
      </c>
      <c r="G15" s="8" t="s">
        <v>10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Y15" s="67" t="s">
        <v>56</v>
      </c>
      <c r="FZ15" s="67"/>
      <c r="GA15" s="67"/>
    </row>
    <row r="16" spans="2:183" ht="16.5" thickBot="1">
      <c r="B16" s="170">
        <v>1</v>
      </c>
      <c r="C16" s="175"/>
      <c r="D16" s="176"/>
      <c r="E16" s="31"/>
      <c r="F16" s="31"/>
      <c r="G16" s="31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Y16" s="67"/>
      <c r="FZ16" s="67"/>
      <c r="GA16" s="67"/>
    </row>
    <row r="17" spans="2:183" ht="16.5" thickBot="1">
      <c r="B17" s="2">
        <v>2</v>
      </c>
      <c r="C17" s="175"/>
      <c r="D17" s="176"/>
      <c r="E17" s="31"/>
      <c r="F17" s="31"/>
      <c r="G17" s="31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Y17" s="67"/>
      <c r="FZ17" s="67"/>
      <c r="GA17" s="67"/>
    </row>
    <row r="18" spans="2:175" ht="16.5" thickBot="1">
      <c r="B18" s="2">
        <v>3</v>
      </c>
      <c r="C18" s="175"/>
      <c r="D18" s="176"/>
      <c r="E18" s="32"/>
      <c r="F18" s="32"/>
      <c r="G18" s="32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</row>
    <row r="19" spans="2:182" ht="16.5" thickBot="1">
      <c r="B19" s="2">
        <v>4</v>
      </c>
      <c r="C19" s="175"/>
      <c r="D19" s="176"/>
      <c r="E19" s="32"/>
      <c r="F19" s="32"/>
      <c r="G19" s="32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X19" s="92">
        <v>1</v>
      </c>
      <c r="FY19" s="92" t="s">
        <v>46</v>
      </c>
      <c r="FZ19">
        <v>13</v>
      </c>
    </row>
    <row r="20" spans="2:181" ht="16.5" thickBot="1">
      <c r="B20" s="2">
        <v>5</v>
      </c>
      <c r="C20" s="175"/>
      <c r="D20" s="176"/>
      <c r="E20" s="32"/>
      <c r="F20" s="32"/>
      <c r="G20" s="32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X20" s="92">
        <v>2</v>
      </c>
      <c r="FY20" s="92" t="s">
        <v>93</v>
      </c>
    </row>
    <row r="21" spans="2:181" ht="16.5" thickBot="1">
      <c r="B21" s="2">
        <v>6</v>
      </c>
      <c r="C21" s="175"/>
      <c r="D21" s="176"/>
      <c r="E21" s="32"/>
      <c r="F21" s="32"/>
      <c r="G21" s="32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X21" s="92">
        <v>3</v>
      </c>
      <c r="FY21" s="92" t="s">
        <v>94</v>
      </c>
    </row>
    <row r="22" spans="2:181" ht="16.5" thickBot="1">
      <c r="B22" s="2">
        <v>7</v>
      </c>
      <c r="C22" s="175"/>
      <c r="D22" s="176"/>
      <c r="E22" s="32"/>
      <c r="F22" s="32"/>
      <c r="G22" s="32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X22" s="92">
        <v>4</v>
      </c>
      <c r="FY22" s="92" t="s">
        <v>95</v>
      </c>
    </row>
    <row r="23" spans="2:181" ht="16.5" thickBot="1">
      <c r="B23" s="2">
        <v>8</v>
      </c>
      <c r="C23" s="175"/>
      <c r="D23" s="176"/>
      <c r="E23" s="32"/>
      <c r="F23" s="32"/>
      <c r="G23" s="32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X23" s="92">
        <v>5</v>
      </c>
      <c r="FY23" s="92" t="s">
        <v>96</v>
      </c>
    </row>
    <row r="24" spans="2:181" ht="16.5" thickBot="1">
      <c r="B24" s="2">
        <v>9</v>
      </c>
      <c r="C24" s="175"/>
      <c r="D24" s="176"/>
      <c r="E24" s="32"/>
      <c r="F24" s="32"/>
      <c r="G24" s="32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X24" s="92">
        <v>6</v>
      </c>
      <c r="FY24" s="92" t="s">
        <v>97</v>
      </c>
    </row>
    <row r="25" spans="2:181" ht="16.5" thickBot="1">
      <c r="B25" s="2">
        <v>10</v>
      </c>
      <c r="C25" s="175"/>
      <c r="D25" s="176"/>
      <c r="E25" s="32"/>
      <c r="F25" s="32"/>
      <c r="G25" s="32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X25" s="92">
        <v>7</v>
      </c>
      <c r="FY25" s="92" t="s">
        <v>98</v>
      </c>
    </row>
    <row r="26" spans="2:181" ht="16.5" thickBot="1">
      <c r="B26" s="2">
        <v>11</v>
      </c>
      <c r="C26" s="175"/>
      <c r="D26" s="176"/>
      <c r="E26" s="32"/>
      <c r="F26" s="32"/>
      <c r="G26" s="32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X26" s="92">
        <v>8</v>
      </c>
      <c r="FY26" s="92" t="s">
        <v>99</v>
      </c>
    </row>
    <row r="27" spans="2:181" ht="16.5" thickBot="1">
      <c r="B27" s="2">
        <v>12</v>
      </c>
      <c r="C27" s="175"/>
      <c r="D27" s="176"/>
      <c r="E27" s="32"/>
      <c r="F27" s="32"/>
      <c r="G27" s="32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X27" s="92">
        <v>9</v>
      </c>
      <c r="FY27" s="92" t="s">
        <v>100</v>
      </c>
    </row>
    <row r="28" spans="2:181" ht="16.5" thickBot="1">
      <c r="B28" s="2">
        <v>13</v>
      </c>
      <c r="C28" s="175"/>
      <c r="D28" s="176"/>
      <c r="E28" s="32"/>
      <c r="F28" s="32"/>
      <c r="G28" s="32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X28" s="92">
        <v>10</v>
      </c>
      <c r="FY28" s="92" t="s">
        <v>101</v>
      </c>
    </row>
    <row r="29" spans="2:181" ht="16.5" thickBot="1">
      <c r="B29" s="2">
        <v>14</v>
      </c>
      <c r="C29" s="175"/>
      <c r="D29" s="176"/>
      <c r="E29" s="32"/>
      <c r="F29" s="32"/>
      <c r="G29" s="32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X29" s="92">
        <v>11</v>
      </c>
      <c r="FY29" s="92" t="s">
        <v>102</v>
      </c>
    </row>
    <row r="30" spans="2:181" ht="16.5" thickBot="1">
      <c r="B30" s="2">
        <v>15</v>
      </c>
      <c r="C30" s="175"/>
      <c r="D30" s="176"/>
      <c r="E30" s="32"/>
      <c r="F30" s="32"/>
      <c r="G30" s="32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X30" s="92">
        <v>12</v>
      </c>
      <c r="FY30" s="92" t="s">
        <v>103</v>
      </c>
    </row>
    <row r="31" spans="2:175" ht="16.5" thickBot="1">
      <c r="B31" s="2">
        <v>16</v>
      </c>
      <c r="C31" s="175"/>
      <c r="D31" s="176"/>
      <c r="E31" s="32"/>
      <c r="F31" s="32"/>
      <c r="G31" s="32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</row>
    <row r="32" spans="2:181" ht="16.5" thickBot="1">
      <c r="B32" s="2">
        <v>17</v>
      </c>
      <c r="C32" s="175"/>
      <c r="D32" s="176"/>
      <c r="E32" s="32"/>
      <c r="F32" s="32"/>
      <c r="G32" s="32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Y32" s="67">
        <f>IF(FZ19=1,FY19,IF(FZ19=2,FY20,IF(FZ19=3,FY21,IF(FZ19=4,FY22,IF(FZ19=5,FY23,IF(FZ19=6,FY24,IF(FZ19=7,FY25,IF(FZ19=8,FY26,FY33))))))))</f>
      </c>
    </row>
    <row r="33" spans="2:181" ht="16.5" thickBot="1">
      <c r="B33" s="2">
        <v>18</v>
      </c>
      <c r="C33" s="175"/>
      <c r="D33" s="176"/>
      <c r="E33" s="32"/>
      <c r="F33" s="32"/>
      <c r="G33" s="32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Y33" s="67">
        <f>IF(FZ19=9,FY27,IF(FZ19=10,FY28,IF(FZ19=11,FY29,IF(FZ19=12,FY30,""))))</f>
      </c>
    </row>
    <row r="34" spans="2:175" ht="16.5" thickBot="1">
      <c r="B34" s="2">
        <v>19</v>
      </c>
      <c r="C34" s="175"/>
      <c r="D34" s="176"/>
      <c r="E34" s="32"/>
      <c r="F34" s="32"/>
      <c r="G34" s="32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</row>
    <row r="35" spans="2:175" ht="16.5" thickBot="1">
      <c r="B35" s="2">
        <v>20</v>
      </c>
      <c r="C35" s="175"/>
      <c r="D35" s="176"/>
      <c r="E35" s="32"/>
      <c r="F35" s="32"/>
      <c r="G35" s="32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</row>
    <row r="36" spans="2:175" ht="16.5" thickBot="1">
      <c r="B36" s="2">
        <v>21</v>
      </c>
      <c r="C36" s="175"/>
      <c r="D36" s="176"/>
      <c r="E36" s="32"/>
      <c r="F36" s="32"/>
      <c r="G36" s="32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</row>
    <row r="37" spans="2:182" ht="16.5" thickBot="1">
      <c r="B37" s="2">
        <v>22</v>
      </c>
      <c r="C37" s="175"/>
      <c r="D37" s="176"/>
      <c r="E37" s="32"/>
      <c r="F37" s="32"/>
      <c r="G37" s="32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Y37" t="s">
        <v>47</v>
      </c>
      <c r="FZ37">
        <v>1</v>
      </c>
    </row>
    <row r="38" spans="2:181" ht="16.5" thickBot="1">
      <c r="B38" s="2">
        <v>23</v>
      </c>
      <c r="C38" s="175"/>
      <c r="D38" s="176"/>
      <c r="E38" s="32"/>
      <c r="F38" s="32"/>
      <c r="G38" s="32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Y38" t="s">
        <v>104</v>
      </c>
    </row>
    <row r="39" spans="2:181" ht="16.5" thickBot="1">
      <c r="B39" s="2">
        <v>24</v>
      </c>
      <c r="C39" s="175"/>
      <c r="D39" s="176"/>
      <c r="E39" s="32"/>
      <c r="F39" s="32"/>
      <c r="G39" s="32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Y39" t="s">
        <v>105</v>
      </c>
    </row>
    <row r="40" spans="2:175" ht="16.5" thickBot="1">
      <c r="B40" s="2">
        <v>25</v>
      </c>
      <c r="C40" s="175"/>
      <c r="D40" s="176"/>
      <c r="E40" s="32"/>
      <c r="F40" s="32"/>
      <c r="G40" s="32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</row>
    <row r="41" spans="2:181" ht="16.5" thickBot="1">
      <c r="B41" s="2">
        <v>26</v>
      </c>
      <c r="C41" s="175"/>
      <c r="D41" s="176"/>
      <c r="E41" s="32"/>
      <c r="F41" s="32"/>
      <c r="G41" s="32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Y41" s="67" t="str">
        <f>IF(FZ37=1,FY37,IF(FZ37=2,FY38,IF(FZ37=3,FY39,"")))</f>
        <v>Математика</v>
      </c>
    </row>
    <row r="42" spans="2:175" ht="16.5" thickBot="1">
      <c r="B42" s="2">
        <v>27</v>
      </c>
      <c r="C42" s="175"/>
      <c r="D42" s="176"/>
      <c r="E42" s="32"/>
      <c r="F42" s="32"/>
      <c r="G42" s="32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</row>
    <row r="43" spans="2:175" ht="16.5" thickBot="1">
      <c r="B43" s="2">
        <v>28</v>
      </c>
      <c r="C43" s="175"/>
      <c r="D43" s="176"/>
      <c r="E43" s="32"/>
      <c r="F43" s="32"/>
      <c r="G43" s="32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</row>
    <row r="44" spans="2:175" ht="16.5" thickBot="1">
      <c r="B44" s="2">
        <v>29</v>
      </c>
      <c r="C44" s="175"/>
      <c r="D44" s="176"/>
      <c r="E44" s="32"/>
      <c r="F44" s="32"/>
      <c r="G44" s="32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</row>
    <row r="45" spans="2:175" ht="16.5" thickBot="1">
      <c r="B45" s="2">
        <v>30</v>
      </c>
      <c r="C45" s="175"/>
      <c r="D45" s="176"/>
      <c r="E45" s="32"/>
      <c r="F45" s="32"/>
      <c r="G45" s="32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</row>
    <row r="46" spans="2:175" ht="16.5" thickBot="1">
      <c r="B46" s="2">
        <v>31</v>
      </c>
      <c r="C46" s="175"/>
      <c r="D46" s="176"/>
      <c r="E46" s="32"/>
      <c r="F46" s="32"/>
      <c r="G46" s="32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</row>
    <row r="47" spans="2:175" ht="16.5" thickBot="1">
      <c r="B47" s="2">
        <v>32</v>
      </c>
      <c r="C47" s="175"/>
      <c r="D47" s="176"/>
      <c r="E47" s="32"/>
      <c r="F47" s="32"/>
      <c r="G47" s="32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</row>
    <row r="48" spans="2:175" ht="16.5" thickBot="1">
      <c r="B48" s="2">
        <v>33</v>
      </c>
      <c r="C48" s="175"/>
      <c r="D48" s="176"/>
      <c r="E48" s="32"/>
      <c r="F48" s="32"/>
      <c r="G48" s="32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</row>
    <row r="49" spans="2:175" ht="16.5" thickBot="1">
      <c r="B49" s="2">
        <v>34</v>
      </c>
      <c r="C49" s="175"/>
      <c r="D49" s="176"/>
      <c r="E49" s="32"/>
      <c r="F49" s="32"/>
      <c r="G49" s="32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</row>
    <row r="50" spans="2:175" ht="16.5" thickBot="1">
      <c r="B50" s="2">
        <v>35</v>
      </c>
      <c r="C50" s="175"/>
      <c r="D50" s="176"/>
      <c r="E50" s="32"/>
      <c r="F50" s="32"/>
      <c r="G50" s="32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</row>
    <row r="51" spans="2:175" ht="16.5" thickBot="1">
      <c r="B51" s="2">
        <v>36</v>
      </c>
      <c r="C51" s="175"/>
      <c r="D51" s="176"/>
      <c r="E51" s="32"/>
      <c r="F51" s="32"/>
      <c r="G51" s="32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</row>
    <row r="52" ht="16.5" customHeight="1"/>
    <row r="53" spans="3:4" ht="16.5" customHeight="1">
      <c r="C53" s="191"/>
      <c r="D53" s="191"/>
    </row>
    <row r="54" spans="3:182" ht="33.75" customHeight="1">
      <c r="C54" s="159"/>
      <c r="D54" s="160"/>
      <c r="FY54" t="s">
        <v>60</v>
      </c>
      <c r="FZ54">
        <v>3</v>
      </c>
    </row>
    <row r="55" spans="3:181" ht="33.75" customHeight="1">
      <c r="C55" s="159"/>
      <c r="D55" s="160"/>
      <c r="FY55" t="s">
        <v>51</v>
      </c>
    </row>
    <row r="56" ht="16.5" customHeight="1"/>
    <row r="57" ht="16.5" customHeight="1"/>
    <row r="58" spans="3:12" ht="16.5" customHeight="1">
      <c r="C58" s="121"/>
      <c r="D58" s="144">
        <v>1</v>
      </c>
      <c r="E58" s="144">
        <v>2</v>
      </c>
      <c r="F58" s="144">
        <v>3</v>
      </c>
      <c r="G58" s="144">
        <v>4</v>
      </c>
      <c r="H58" s="144">
        <v>5</v>
      </c>
      <c r="I58" s="144">
        <v>6</v>
      </c>
      <c r="J58" s="144">
        <v>7</v>
      </c>
      <c r="K58" s="144">
        <v>8</v>
      </c>
      <c r="L58" s="101"/>
    </row>
    <row r="59" spans="3:12" ht="16.5" customHeight="1">
      <c r="C59" s="145" t="s">
        <v>124</v>
      </c>
      <c r="D59" s="126"/>
      <c r="E59" s="126"/>
      <c r="F59" s="126"/>
      <c r="G59" s="126"/>
      <c r="H59" s="126"/>
      <c r="I59" s="126"/>
      <c r="J59" s="126"/>
      <c r="K59" s="126"/>
      <c r="L59" s="101"/>
    </row>
    <row r="60" spans="3:12" ht="32.25" customHeight="1">
      <c r="C60" s="161" t="s">
        <v>135</v>
      </c>
      <c r="D60" s="126"/>
      <c r="E60" s="126"/>
      <c r="F60" s="126"/>
      <c r="G60" s="126"/>
      <c r="H60" s="126"/>
      <c r="I60" s="126"/>
      <c r="J60" s="126"/>
      <c r="K60" s="126"/>
      <c r="L60" s="101"/>
    </row>
    <row r="61" spans="3:12" ht="16.5" customHeight="1">
      <c r="C61" s="145" t="s">
        <v>126</v>
      </c>
      <c r="D61" s="126"/>
      <c r="E61" s="126"/>
      <c r="F61" s="126"/>
      <c r="G61" s="126"/>
      <c r="H61" s="126"/>
      <c r="I61" s="126"/>
      <c r="J61" s="126"/>
      <c r="K61" s="126"/>
      <c r="L61" s="101"/>
    </row>
    <row r="62" spans="3:12" ht="16.5" customHeight="1" hidden="1">
      <c r="C62" s="92">
        <f>'Протокол № 4'!I55</f>
        <v>0</v>
      </c>
      <c r="D62" s="92">
        <f aca="true" t="shared" si="0" ref="D62:K62">SUM(D59:D61)</f>
        <v>0</v>
      </c>
      <c r="E62" s="92">
        <f t="shared" si="0"/>
        <v>0</v>
      </c>
      <c r="F62" s="92">
        <f t="shared" si="0"/>
        <v>0</v>
      </c>
      <c r="G62" s="92">
        <f t="shared" si="0"/>
        <v>0</v>
      </c>
      <c r="H62" s="92">
        <f t="shared" si="0"/>
        <v>0</v>
      </c>
      <c r="I62" s="92">
        <f t="shared" si="0"/>
        <v>0</v>
      </c>
      <c r="J62" s="92">
        <f t="shared" si="0"/>
        <v>0</v>
      </c>
      <c r="K62" s="92">
        <f t="shared" si="0"/>
        <v>0</v>
      </c>
      <c r="L62" s="101"/>
    </row>
    <row r="63" spans="3:11" ht="16.5" customHeight="1">
      <c r="C63" s="121"/>
      <c r="D63" s="144" t="str">
        <f aca="true" t="shared" si="1" ref="D63:K63">IF(D62=$C$62,"Правильно","Помилка")</f>
        <v>Правильно</v>
      </c>
      <c r="E63" s="144" t="str">
        <f t="shared" si="1"/>
        <v>Правильно</v>
      </c>
      <c r="F63" s="144" t="str">
        <f t="shared" si="1"/>
        <v>Правильно</v>
      </c>
      <c r="G63" s="144" t="str">
        <f t="shared" si="1"/>
        <v>Правильно</v>
      </c>
      <c r="H63" s="144" t="str">
        <f t="shared" si="1"/>
        <v>Правильно</v>
      </c>
      <c r="I63" s="144" t="str">
        <f t="shared" si="1"/>
        <v>Правильно</v>
      </c>
      <c r="J63" s="144" t="str">
        <f t="shared" si="1"/>
        <v>Правильно</v>
      </c>
      <c r="K63" s="144" t="str">
        <f t="shared" si="1"/>
        <v>Правильно</v>
      </c>
    </row>
    <row r="64" ht="16.5" customHeight="1"/>
    <row r="65" ht="16.5" customHeight="1"/>
    <row r="66" spans="2:175" s="4" customFormat="1" ht="24.75" customHeight="1">
      <c r="B66" s="189" t="s">
        <v>33</v>
      </c>
      <c r="C66" s="189"/>
      <c r="D66" s="201"/>
      <c r="E66" s="202"/>
      <c r="F66" s="202"/>
      <c r="G66" s="202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</row>
    <row r="67" spans="2:175" s="4" customFormat="1" ht="16.5" customHeight="1">
      <c r="B67" s="38"/>
      <c r="C67" s="38"/>
      <c r="D67" s="38"/>
      <c r="E67" s="38"/>
      <c r="F67" s="38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</row>
    <row r="68" spans="2:183" s="4" customFormat="1" ht="16.5" customHeight="1" thickBot="1">
      <c r="B68" s="189" t="s">
        <v>34</v>
      </c>
      <c r="C68" s="189"/>
      <c r="D68" s="203"/>
      <c r="E68" s="203"/>
      <c r="F68" s="203"/>
      <c r="G68" s="203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X68" s="4">
        <v>1</v>
      </c>
      <c r="FY68" s="88" t="s">
        <v>63</v>
      </c>
      <c r="GA68" s="4">
        <v>32</v>
      </c>
    </row>
    <row r="69" spans="2:181" s="4" customFormat="1" ht="16.5" customHeight="1" thickBot="1">
      <c r="B69" s="38"/>
      <c r="C69" s="38"/>
      <c r="D69" s="200" t="s">
        <v>35</v>
      </c>
      <c r="E69" s="200"/>
      <c r="F69" s="200"/>
      <c r="G69" s="200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X69" s="4">
        <v>2</v>
      </c>
      <c r="FY69" s="88" t="s">
        <v>64</v>
      </c>
    </row>
    <row r="70" spans="2:181" s="4" customFormat="1" ht="16.5" customHeight="1" thickBot="1">
      <c r="B70" s="37"/>
      <c r="C70" s="37"/>
      <c r="D70" s="37"/>
      <c r="E70" s="37"/>
      <c r="F70" s="37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X70" s="4">
        <v>3</v>
      </c>
      <c r="FY70" s="86" t="s">
        <v>65</v>
      </c>
    </row>
    <row r="71" spans="2:181" s="4" customFormat="1" ht="16.5" customHeight="1" thickBot="1">
      <c r="B71" s="189" t="s">
        <v>36</v>
      </c>
      <c r="C71" s="189"/>
      <c r="D71" s="203"/>
      <c r="E71" s="203"/>
      <c r="F71" s="203"/>
      <c r="G71" s="203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X71" s="4">
        <v>4</v>
      </c>
      <c r="FY71" s="86" t="s">
        <v>66</v>
      </c>
    </row>
    <row r="72" spans="2:181" s="4" customFormat="1" ht="16.5" customHeight="1" thickBot="1">
      <c r="B72" s="39"/>
      <c r="D72" s="200" t="s">
        <v>52</v>
      </c>
      <c r="E72" s="200"/>
      <c r="F72" s="200"/>
      <c r="G72" s="200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X72" s="4">
        <v>5</v>
      </c>
      <c r="FY72" s="86" t="s">
        <v>67</v>
      </c>
    </row>
    <row r="73" spans="180:181" ht="16.5" thickBot="1">
      <c r="FX73" s="4">
        <v>6</v>
      </c>
      <c r="FY73" s="88" t="s">
        <v>68</v>
      </c>
    </row>
    <row r="74" spans="180:181" ht="16.5" thickBot="1">
      <c r="FX74" s="4">
        <v>7</v>
      </c>
      <c r="FY74" s="88" t="s">
        <v>69</v>
      </c>
    </row>
    <row r="75" spans="180:181" ht="16.5" thickBot="1">
      <c r="FX75" s="4">
        <v>8</v>
      </c>
      <c r="FY75" s="88" t="s">
        <v>70</v>
      </c>
    </row>
    <row r="76" spans="180:181" ht="16.5" thickBot="1">
      <c r="FX76" s="4">
        <v>9</v>
      </c>
      <c r="FY76" s="88" t="s">
        <v>71</v>
      </c>
    </row>
    <row r="77" spans="180:181" ht="16.5" thickBot="1">
      <c r="FX77" s="4">
        <v>10</v>
      </c>
      <c r="FY77" s="86" t="s">
        <v>72</v>
      </c>
    </row>
    <row r="78" spans="180:181" ht="16.5" thickBot="1">
      <c r="FX78" s="4">
        <v>11</v>
      </c>
      <c r="FY78" s="86" t="s">
        <v>73</v>
      </c>
    </row>
    <row r="79" spans="180:181" ht="16.5" thickBot="1">
      <c r="FX79" s="4">
        <v>12</v>
      </c>
      <c r="FY79" s="88" t="s">
        <v>74</v>
      </c>
    </row>
    <row r="80" spans="180:181" ht="16.5" thickBot="1">
      <c r="FX80" s="4">
        <v>13</v>
      </c>
      <c r="FY80" s="88" t="s">
        <v>75</v>
      </c>
    </row>
    <row r="81" spans="180:181" ht="16.5" thickBot="1">
      <c r="FX81" s="4">
        <v>14</v>
      </c>
      <c r="FY81" s="86" t="s">
        <v>76</v>
      </c>
    </row>
    <row r="82" spans="180:181" ht="16.5" thickBot="1">
      <c r="FX82" s="4">
        <v>15</v>
      </c>
      <c r="FY82" s="86" t="s">
        <v>77</v>
      </c>
    </row>
    <row r="83" spans="180:181" ht="16.5" thickBot="1">
      <c r="FX83" s="4">
        <v>16</v>
      </c>
      <c r="FY83" s="86" t="s">
        <v>78</v>
      </c>
    </row>
    <row r="84" spans="180:181" ht="16.5" thickBot="1">
      <c r="FX84" s="4">
        <v>17</v>
      </c>
      <c r="FY84" s="86" t="s">
        <v>79</v>
      </c>
    </row>
    <row r="85" spans="180:181" ht="16.5" thickBot="1">
      <c r="FX85" s="4">
        <v>18</v>
      </c>
      <c r="FY85" s="86" t="s">
        <v>80</v>
      </c>
    </row>
    <row r="86" spans="180:181" ht="16.5" thickBot="1">
      <c r="FX86" s="4">
        <v>19</v>
      </c>
      <c r="FY86" s="88" t="s">
        <v>81</v>
      </c>
    </row>
    <row r="87" spans="180:181" ht="16.5" thickBot="1">
      <c r="FX87" s="4">
        <v>20</v>
      </c>
      <c r="FY87" s="86" t="s">
        <v>82</v>
      </c>
    </row>
    <row r="88" spans="180:181" ht="16.5" thickBot="1">
      <c r="FX88" s="4">
        <v>21</v>
      </c>
      <c r="FY88" s="86" t="s">
        <v>83</v>
      </c>
    </row>
    <row r="89" spans="180:181" ht="16.5" thickBot="1">
      <c r="FX89" s="4">
        <v>22</v>
      </c>
      <c r="FY89" s="88" t="s">
        <v>84</v>
      </c>
    </row>
    <row r="90" spans="180:181" ht="16.5" thickBot="1">
      <c r="FX90" s="4">
        <v>23</v>
      </c>
      <c r="FY90" s="88" t="s">
        <v>85</v>
      </c>
    </row>
    <row r="91" spans="180:181" ht="16.5" thickBot="1">
      <c r="FX91" s="4">
        <v>24</v>
      </c>
      <c r="FY91" s="88" t="s">
        <v>45</v>
      </c>
    </row>
    <row r="92" spans="180:181" ht="16.5" thickBot="1">
      <c r="FX92" s="4">
        <v>25</v>
      </c>
      <c r="FY92" s="86" t="s">
        <v>86</v>
      </c>
    </row>
    <row r="93" spans="180:181" ht="16.5" thickBot="1">
      <c r="FX93" s="4">
        <v>26</v>
      </c>
      <c r="FY93" s="88" t="s">
        <v>87</v>
      </c>
    </row>
    <row r="94" spans="180:181" ht="16.5" thickBot="1">
      <c r="FX94" s="4">
        <v>27</v>
      </c>
      <c r="FY94" s="86" t="s">
        <v>88</v>
      </c>
    </row>
    <row r="95" spans="180:181" ht="16.5" thickBot="1">
      <c r="FX95" s="4">
        <v>28</v>
      </c>
      <c r="FY95" s="86" t="s">
        <v>89</v>
      </c>
    </row>
    <row r="96" spans="180:181" ht="16.5" thickBot="1">
      <c r="FX96" s="4">
        <v>29</v>
      </c>
      <c r="FY96" s="86" t="s">
        <v>90</v>
      </c>
    </row>
    <row r="97" spans="180:181" ht="16.5" thickBot="1">
      <c r="FX97" s="4">
        <v>30</v>
      </c>
      <c r="FY97" s="88" t="s">
        <v>91</v>
      </c>
    </row>
    <row r="98" spans="180:181" ht="16.5" thickBot="1">
      <c r="FX98" s="4">
        <v>31</v>
      </c>
      <c r="FY98" s="86" t="s">
        <v>92</v>
      </c>
    </row>
    <row r="101" ht="12.75">
      <c r="FY101" s="87">
        <f>IF(GA68=1,"Алчевськ",IF(GA68=2,"Антрацит",IF(GA68=3,"Антрацитівський",IF(GA68=4,"Біловодський",IF(GA68=5,"Білокуракинський",IF(GA68=6,"Брянка",IF(GA68=7,"Кіровськ",IF(GA68=8,"Красний Луч",FY102))))))))</f>
      </c>
    </row>
    <row r="102" ht="12.75">
      <c r="FY102" s="87">
        <f>IF(GA68=9,"Краснодон",IF(GA68=10,"Краснодонський",IF(GA68=11,"Кремінський",IF(GA68=12,"Лисичанськ",IF(GA68=13,"Луганськ",IF(GA68=14,"Лутугінський",IF(GA68=15,"Міловський",IF(GA68=16,"Марківський",FY103))))))))</f>
      </c>
    </row>
    <row r="103" ht="12.75">
      <c r="FY103" s="87">
        <f>IF(GA68=17,"Новоайдарський",IF(GA68=18,"Новопсковський",IF(GA68=19,"Первомайськ",IF(GA68=20,"Перевальський",IF(GA68=21,"Попаснянський",IF(GA68=22,"Ровеньки",IF(GA68=23,"Рубіжне",IF(GA68=24,"Сєвєродонецьк",FY104))))))))</f>
      </c>
    </row>
    <row r="104" ht="12.75">
      <c r="FY104" s="87">
        <f>IF(GA68=25,"Савтівський",IF(GA68=26,"Свердловськ",IF(GA68=27,"Слов'яносербський",IF(GA68=28,"Ст.-Луганський",IF(GA68=29,"Старобільський",IF(GA68=30,"Стаханов",IF(GA68=31,"Троїцький","")))))))</f>
      </c>
    </row>
    <row r="107" ht="12.75">
      <c r="FY107" t="str">
        <f>IF(OR(FY101="Алчевськ",FY101="Антрацит",FY101="Брянка",FY101="Кіровськ",FY101="Красний Луч",FY101="Краснодон",FY101="Лисичанськ",FY101="Луганськ",FY101="Первомайськ",FY101="Ровеньки",FY101="Рубіжне",FY101="Сєвєродонецьк",FY101="Свердловьск",FY101="Стаханов"),"Місто","Район")</f>
        <v>Район</v>
      </c>
    </row>
    <row r="111" spans="180:182" ht="12.75">
      <c r="FX111">
        <v>1</v>
      </c>
      <c r="FY111" s="89">
        <v>40483</v>
      </c>
      <c r="FZ111">
        <v>37</v>
      </c>
    </row>
    <row r="112" spans="180:182" ht="12.75">
      <c r="FX112">
        <v>2</v>
      </c>
      <c r="FY112" s="89">
        <v>40484</v>
      </c>
      <c r="FZ112">
        <v>37</v>
      </c>
    </row>
    <row r="113" spans="180:181" ht="12.75">
      <c r="FX113">
        <v>3</v>
      </c>
      <c r="FY113" s="89">
        <v>40485</v>
      </c>
    </row>
    <row r="114" spans="180:181" ht="12.75">
      <c r="FX114">
        <v>4</v>
      </c>
      <c r="FY114" s="89">
        <v>40486</v>
      </c>
    </row>
    <row r="115" spans="180:181" ht="12.75">
      <c r="FX115">
        <v>5</v>
      </c>
      <c r="FY115" s="89">
        <v>40487</v>
      </c>
    </row>
    <row r="116" spans="180:181" ht="12.75">
      <c r="FX116">
        <v>6</v>
      </c>
      <c r="FY116" s="89">
        <v>40490</v>
      </c>
    </row>
    <row r="117" spans="180:181" ht="12.75">
      <c r="FX117">
        <v>7</v>
      </c>
      <c r="FY117" s="89">
        <v>40491</v>
      </c>
    </row>
    <row r="118" spans="180:181" ht="12.75">
      <c r="FX118">
        <v>8</v>
      </c>
      <c r="FY118" s="89">
        <v>40492</v>
      </c>
    </row>
    <row r="119" spans="180:181" ht="12.75">
      <c r="FX119">
        <v>9</v>
      </c>
      <c r="FY119" s="89">
        <v>40493</v>
      </c>
    </row>
    <row r="120" spans="180:181" ht="12.75">
      <c r="FX120">
        <v>10</v>
      </c>
      <c r="FY120" s="89">
        <v>40494</v>
      </c>
    </row>
    <row r="121" spans="180:181" ht="12.75">
      <c r="FX121">
        <v>11</v>
      </c>
      <c r="FY121" s="89">
        <v>40497</v>
      </c>
    </row>
    <row r="122" spans="180:181" ht="12.75">
      <c r="FX122">
        <v>12</v>
      </c>
      <c r="FY122" s="89">
        <v>40498</v>
      </c>
    </row>
    <row r="123" spans="180:181" ht="12.75">
      <c r="FX123">
        <v>13</v>
      </c>
      <c r="FY123" s="89">
        <v>40499</v>
      </c>
    </row>
    <row r="124" spans="180:181" ht="12.75">
      <c r="FX124">
        <v>14</v>
      </c>
      <c r="FY124" s="89">
        <v>40500</v>
      </c>
    </row>
    <row r="125" spans="180:181" ht="12.75">
      <c r="FX125">
        <v>15</v>
      </c>
      <c r="FY125" s="89">
        <v>40501</v>
      </c>
    </row>
    <row r="126" spans="180:181" ht="12.75">
      <c r="FX126">
        <v>16</v>
      </c>
      <c r="FY126" s="89">
        <v>40504</v>
      </c>
    </row>
    <row r="127" spans="180:181" ht="12.75">
      <c r="FX127">
        <v>17</v>
      </c>
      <c r="FY127" s="89">
        <v>40505</v>
      </c>
    </row>
    <row r="128" spans="180:181" ht="12.75">
      <c r="FX128">
        <v>18</v>
      </c>
      <c r="FY128" s="89">
        <v>40506</v>
      </c>
    </row>
    <row r="129" spans="180:181" ht="12.75">
      <c r="FX129">
        <v>19</v>
      </c>
      <c r="FY129" s="89">
        <v>40507</v>
      </c>
    </row>
    <row r="130" spans="180:181" ht="12.75">
      <c r="FX130">
        <v>20</v>
      </c>
      <c r="FY130" s="89">
        <v>40508</v>
      </c>
    </row>
    <row r="131" spans="180:181" ht="12.75">
      <c r="FX131">
        <v>21</v>
      </c>
      <c r="FY131" s="89">
        <v>40511</v>
      </c>
    </row>
    <row r="132" spans="180:181" ht="12.75">
      <c r="FX132">
        <v>22</v>
      </c>
      <c r="FY132" s="89">
        <v>40512</v>
      </c>
    </row>
    <row r="133" spans="180:181" ht="12.75">
      <c r="FX133">
        <v>23</v>
      </c>
      <c r="FY133" s="89">
        <v>40513</v>
      </c>
    </row>
    <row r="134" spans="180:181" ht="12.75">
      <c r="FX134">
        <v>24</v>
      </c>
      <c r="FY134" s="89">
        <v>40514</v>
      </c>
    </row>
    <row r="135" spans="180:181" ht="12.75">
      <c r="FX135">
        <v>25</v>
      </c>
      <c r="FY135" s="89">
        <v>40515</v>
      </c>
    </row>
    <row r="136" spans="180:181" ht="12.75">
      <c r="FX136">
        <v>26</v>
      </c>
      <c r="FY136" s="89">
        <v>40518</v>
      </c>
    </row>
    <row r="137" spans="180:181" ht="12.75">
      <c r="FX137">
        <v>27</v>
      </c>
      <c r="FY137" s="89">
        <v>40519</v>
      </c>
    </row>
    <row r="138" spans="180:181" ht="12.75">
      <c r="FX138">
        <v>28</v>
      </c>
      <c r="FY138" s="89">
        <v>40520</v>
      </c>
    </row>
    <row r="139" spans="180:181" ht="12.75">
      <c r="FX139">
        <v>29</v>
      </c>
      <c r="FY139" s="89">
        <v>40521</v>
      </c>
    </row>
    <row r="140" spans="180:181" ht="12.75">
      <c r="FX140">
        <v>30</v>
      </c>
      <c r="FY140" s="89">
        <v>40522</v>
      </c>
    </row>
    <row r="141" spans="180:181" ht="12.75">
      <c r="FX141">
        <v>31</v>
      </c>
      <c r="FY141" s="89">
        <v>40525</v>
      </c>
    </row>
    <row r="142" spans="180:181" ht="12.75">
      <c r="FX142">
        <v>32</v>
      </c>
      <c r="FY142" s="89">
        <v>40526</v>
      </c>
    </row>
    <row r="143" spans="180:181" ht="12.75">
      <c r="FX143">
        <v>33</v>
      </c>
      <c r="FY143" s="89">
        <v>40527</v>
      </c>
    </row>
    <row r="144" spans="180:181" ht="12.75">
      <c r="FX144">
        <v>34</v>
      </c>
      <c r="FY144" s="89">
        <v>40528</v>
      </c>
    </row>
    <row r="145" spans="180:181" ht="12.75">
      <c r="FX145">
        <v>35</v>
      </c>
      <c r="FY145" s="89">
        <v>40529</v>
      </c>
    </row>
    <row r="146" spans="180:181" ht="12.75">
      <c r="FX146">
        <v>36</v>
      </c>
      <c r="FY146" s="89">
        <v>40532</v>
      </c>
    </row>
    <row r="149" spans="181:182" ht="12.75">
      <c r="FY149" s="90">
        <f>IF(FZ111=1,FY111,IF(FZ111=2,FY112,IF(FZ111=3,FY113,IF(FZ111=4,FY114,IF(FZ111=5,FY115,IF(FZ111=6,FY116,IF(FZ111=7,FY117,IF(FZ111=8,FY118,FY150))))))))</f>
      </c>
      <c r="FZ149" s="90">
        <f>IF(FZ112=1,FY111,IF(FZ112=2,FY112,IF(FZ112=3,FY113,IF(FZ112=4,FY114,IF(FZ112=5,FY115,IF(FZ112=6,FY116,IF(FZ112=7,FY117,IF(FZ112=8,FY118,FZ150))))))))</f>
      </c>
    </row>
    <row r="150" spans="181:182" ht="12.75">
      <c r="FY150" s="90">
        <f>IF(FZ111=9,FY119,IF(FZ111=10,FY120,IF(FZ111=11,FY121,IF(FZ111=12,FY122,IF(FZ111=13,FY123,IF(FZ111=14,FY124,IF(FZ111=15,FY125,IF(FZ111=16,FY126,FY151))))))))</f>
      </c>
      <c r="FZ150" s="90">
        <f>IF(FZ112=9,FY119,IF(FZ112=10,FY120,IF(FZ112=11,FY121,IF(FZ112=12,FY122,IF(FZ112=13,FY123,IF(FZ112=14,FY124,IF(FZ112=15,FY125,IF(FZ112=16,FY126,FZ151))))))))</f>
      </c>
    </row>
    <row r="151" spans="181:182" ht="12.75">
      <c r="FY151" s="90">
        <f>IF(FZ111=17,FY127,IF(FZ111=18,FY128,IF(FZ111=19,FY129,IF(FZ111=20,FY130,IF(FZ111=21,FY131,IF(FZ111=23,FY133,IF(FZ111=24,FY134,IF(FZ111=25,FY135,FY152))))))))</f>
      </c>
      <c r="FZ151" s="90">
        <f>IF(FZ112=17,FY127,IF(FZ112=18,FY128,IF(FZ112=19,FY129,IF(FZ112=20,FY130,IF(FZ112=21,FY131,IF(FZ112=23,FY133,IF(FZ112=24,FY134,IF(FZ112=25,FY135,FZ152))))))))</f>
      </c>
    </row>
    <row r="152" spans="181:182" ht="12.75">
      <c r="FY152" s="90">
        <f>IF(FZ111=26,FY136,IF(FZ111=27,FY137,IF(FZ111=28,FY138,IF(FZ111=29,FY139,IF(FZ111=30,FY140,IF(FZ111=31,FY141,IF(FZ111=32,FY142,IF(FZ111=33,FY143,FY153))))))))</f>
      </c>
      <c r="FZ152" s="90">
        <f>IF(FZ112=26,FY136,IF(FZ112=27,FY137,IF(FZ112=28,FY138,IF(FZ112=29,FY139,IF(FZ112=30,FY140,IF(FZ112=31,FY141,IF(FZ112=32,FY142,IF(FZ112=33,FY143,FZ153))))))))</f>
      </c>
    </row>
    <row r="153" spans="181:182" ht="12.75">
      <c r="FY153" s="90">
        <f>IF(FZ111=34,FY144,IF(FZ111=35,FY145,IF(FZ111=36,FY146,"")))</f>
      </c>
      <c r="FZ153" s="90">
        <f>IF(FZ112=34,FY144,IF(FZ112=35,FY145,IF(FZ112=36,FY146,"")))</f>
      </c>
    </row>
    <row r="157" spans="180:182" ht="12.75">
      <c r="FX157">
        <v>1</v>
      </c>
      <c r="FY157">
        <v>1997</v>
      </c>
      <c r="FZ157">
        <v>15</v>
      </c>
    </row>
    <row r="158" spans="180:181" ht="12.75">
      <c r="FX158">
        <v>2</v>
      </c>
      <c r="FY158">
        <v>1998</v>
      </c>
    </row>
    <row r="159" spans="180:181" ht="12.75">
      <c r="FX159">
        <v>3</v>
      </c>
      <c r="FY159">
        <v>1999</v>
      </c>
    </row>
    <row r="160" spans="180:181" ht="12.75">
      <c r="FX160">
        <v>4</v>
      </c>
      <c r="FY160">
        <v>2000</v>
      </c>
    </row>
    <row r="161" spans="180:181" ht="12.75">
      <c r="FX161">
        <v>5</v>
      </c>
      <c r="FY161">
        <v>2001</v>
      </c>
    </row>
    <row r="162" spans="180:181" ht="12.75">
      <c r="FX162">
        <v>6</v>
      </c>
      <c r="FY162">
        <v>2002</v>
      </c>
    </row>
    <row r="163" spans="180:181" ht="12.75">
      <c r="FX163">
        <v>7</v>
      </c>
      <c r="FY163">
        <v>2003</v>
      </c>
    </row>
    <row r="164" spans="180:181" ht="12.75">
      <c r="FX164">
        <v>8</v>
      </c>
      <c r="FY164">
        <v>2004</v>
      </c>
    </row>
    <row r="165" spans="180:181" ht="12.75">
      <c r="FX165">
        <v>9</v>
      </c>
      <c r="FY165">
        <v>2005</v>
      </c>
    </row>
    <row r="166" spans="180:181" ht="12.75">
      <c r="FX166">
        <v>10</v>
      </c>
      <c r="FY166">
        <v>2006</v>
      </c>
    </row>
    <row r="167" spans="180:181" ht="12.75">
      <c r="FX167">
        <v>11</v>
      </c>
      <c r="FY167">
        <v>2007</v>
      </c>
    </row>
    <row r="168" spans="180:181" ht="12.75">
      <c r="FX168">
        <v>12</v>
      </c>
      <c r="FY168">
        <v>2008</v>
      </c>
    </row>
    <row r="169" spans="180:181" ht="12.75">
      <c r="FX169">
        <v>13</v>
      </c>
      <c r="FY169">
        <v>2009</v>
      </c>
    </row>
    <row r="170" spans="180:181" ht="12.75">
      <c r="FX170">
        <v>14</v>
      </c>
      <c r="FY170">
        <v>2010</v>
      </c>
    </row>
    <row r="172" ht="12.75">
      <c r="FY172" s="67">
        <f>IF(FZ157=1,FY157,IF(FZ157=2,FY158,IF(FZ157=3,FY159,IF(FZ157=4,FY160,IF(FZ157=5,FY161,IF(FZ157=6,FY162,IF(FZ157=7,FY163,IF(FZ157=8,FY164,FY173))))))))</f>
      </c>
    </row>
    <row r="173" ht="12.75">
      <c r="FY173" s="67">
        <f>IF(FZ157=9,FY165,IF(FZ157=10,FY166,IF(FZ157=11,FY167,IF(FZ157=12,FY168,IF(FZ157=13,FY169,IF(FZ157=14,FY170,""))))))</f>
      </c>
    </row>
    <row r="176" spans="181:182" ht="12.75">
      <c r="FY176" t="s">
        <v>106</v>
      </c>
      <c r="FZ176">
        <v>62</v>
      </c>
    </row>
    <row r="177" ht="12.75">
      <c r="FY177">
        <v>1</v>
      </c>
    </row>
    <row r="178" ht="12.75">
      <c r="FY178">
        <v>2</v>
      </c>
    </row>
    <row r="179" spans="181:182" ht="12.75">
      <c r="FY179">
        <v>3</v>
      </c>
      <c r="FZ179" s="94">
        <v>61</v>
      </c>
    </row>
    <row r="180" ht="12.75">
      <c r="FY180">
        <v>4</v>
      </c>
    </row>
    <row r="181" ht="12.75">
      <c r="FY181">
        <v>5</v>
      </c>
    </row>
    <row r="182" ht="12.75">
      <c r="FY182">
        <v>6</v>
      </c>
    </row>
    <row r="183" ht="12.75">
      <c r="FY183">
        <v>7</v>
      </c>
    </row>
    <row r="184" ht="12.75">
      <c r="FY184">
        <v>8</v>
      </c>
    </row>
    <row r="185" ht="12.75">
      <c r="FY185">
        <v>9</v>
      </c>
    </row>
    <row r="186" ht="12.75">
      <c r="FY186">
        <v>10</v>
      </c>
    </row>
    <row r="187" ht="12.75">
      <c r="FY187">
        <v>11</v>
      </c>
    </row>
    <row r="188" ht="12.75">
      <c r="FY188">
        <v>12</v>
      </c>
    </row>
    <row r="189" ht="12.75">
      <c r="FY189">
        <v>13</v>
      </c>
    </row>
    <row r="190" ht="12.75">
      <c r="FY190">
        <v>14</v>
      </c>
    </row>
    <row r="191" ht="12.75">
      <c r="FY191">
        <v>15</v>
      </c>
    </row>
    <row r="192" ht="12.75">
      <c r="FY192">
        <v>16</v>
      </c>
    </row>
    <row r="193" ht="12.75">
      <c r="FY193">
        <v>17</v>
      </c>
    </row>
    <row r="194" ht="12.75">
      <c r="FY194">
        <v>18</v>
      </c>
    </row>
    <row r="195" ht="12.75">
      <c r="FY195">
        <v>19</v>
      </c>
    </row>
    <row r="196" ht="12.75">
      <c r="FY196">
        <v>20</v>
      </c>
    </row>
    <row r="197" ht="12.75">
      <c r="FY197">
        <v>21</v>
      </c>
    </row>
    <row r="198" ht="12.75">
      <c r="FY198">
        <v>22</v>
      </c>
    </row>
    <row r="199" ht="12.75">
      <c r="FY199">
        <v>23</v>
      </c>
    </row>
    <row r="200" ht="12.75">
      <c r="FY200">
        <v>24</v>
      </c>
    </row>
    <row r="201" ht="12.75">
      <c r="FY201">
        <v>25</v>
      </c>
    </row>
    <row r="202" ht="12.75">
      <c r="FY202">
        <v>26</v>
      </c>
    </row>
    <row r="203" ht="12.75">
      <c r="FY203">
        <v>27</v>
      </c>
    </row>
    <row r="204" ht="12.75">
      <c r="FY204">
        <v>28</v>
      </c>
    </row>
    <row r="205" ht="12.75">
      <c r="FY205">
        <v>29</v>
      </c>
    </row>
    <row r="206" ht="12.75">
      <c r="FY206">
        <v>30</v>
      </c>
    </row>
    <row r="207" ht="12.75">
      <c r="FY207">
        <v>31</v>
      </c>
    </row>
    <row r="208" ht="12.75">
      <c r="FY208">
        <v>32</v>
      </c>
    </row>
    <row r="209" ht="12.75">
      <c r="FY209">
        <v>33</v>
      </c>
    </row>
    <row r="210" ht="12.75">
      <c r="FY210">
        <v>34</v>
      </c>
    </row>
    <row r="211" ht="12.75">
      <c r="FY211">
        <v>35</v>
      </c>
    </row>
    <row r="212" ht="12.75">
      <c r="FY212">
        <v>36</v>
      </c>
    </row>
    <row r="213" ht="12.75">
      <c r="FY213">
        <v>37</v>
      </c>
    </row>
    <row r="214" ht="12.75">
      <c r="FY214">
        <v>38</v>
      </c>
    </row>
    <row r="215" ht="12.75">
      <c r="FY215">
        <v>39</v>
      </c>
    </row>
    <row r="216" ht="12.75">
      <c r="FY216">
        <v>40</v>
      </c>
    </row>
    <row r="217" ht="12.75">
      <c r="FY217">
        <v>41</v>
      </c>
    </row>
    <row r="218" ht="12.75">
      <c r="FY218">
        <v>42</v>
      </c>
    </row>
    <row r="219" ht="12.75">
      <c r="FY219">
        <v>43</v>
      </c>
    </row>
    <row r="220" ht="12.75">
      <c r="FY220">
        <v>44</v>
      </c>
    </row>
    <row r="221" ht="12.75">
      <c r="FY221">
        <v>45</v>
      </c>
    </row>
    <row r="222" ht="12.75">
      <c r="FY222">
        <v>46</v>
      </c>
    </row>
    <row r="223" ht="12.75">
      <c r="FY223">
        <v>47</v>
      </c>
    </row>
    <row r="224" ht="12.75">
      <c r="FY224">
        <v>48</v>
      </c>
    </row>
    <row r="225" ht="12.75">
      <c r="FY225">
        <v>49</v>
      </c>
    </row>
    <row r="226" ht="12.75">
      <c r="FY226">
        <v>50</v>
      </c>
    </row>
    <row r="227" ht="12.75">
      <c r="FY227">
        <v>51</v>
      </c>
    </row>
    <row r="228" ht="12.75">
      <c r="FY228">
        <v>52</v>
      </c>
    </row>
    <row r="229" ht="12.75">
      <c r="FY229">
        <v>53</v>
      </c>
    </row>
    <row r="230" ht="12.75">
      <c r="FY230">
        <v>54</v>
      </c>
    </row>
    <row r="231" ht="12.75">
      <c r="FY231">
        <v>55</v>
      </c>
    </row>
    <row r="232" ht="12.75">
      <c r="FY232">
        <v>56</v>
      </c>
    </row>
    <row r="233" ht="12.75">
      <c r="FY233">
        <v>57</v>
      </c>
    </row>
    <row r="234" ht="12.75">
      <c r="FY234">
        <v>58</v>
      </c>
    </row>
    <row r="235" ht="12.75">
      <c r="FY235">
        <v>59</v>
      </c>
    </row>
    <row r="236" ht="12.75">
      <c r="FY236">
        <v>60</v>
      </c>
    </row>
    <row r="238" spans="181:182" ht="12.75">
      <c r="FY238" s="67">
        <f>IF(FZ176=1,"Менше 1 року",IF(FZ176=62,"",FZ176-1))</f>
      </c>
      <c r="FZ238" s="94">
        <f>IF(FZ179=61,0,FZ179)</f>
        <v>0</v>
      </c>
    </row>
  </sheetData>
  <sheetProtection/>
  <mergeCells count="61">
    <mergeCell ref="B68:C68"/>
    <mergeCell ref="F14:G14"/>
    <mergeCell ref="B14:B15"/>
    <mergeCell ref="B10:C10"/>
    <mergeCell ref="E14:E15"/>
    <mergeCell ref="B11:C11"/>
    <mergeCell ref="B12:C12"/>
    <mergeCell ref="B7:C7"/>
    <mergeCell ref="B8:C8"/>
    <mergeCell ref="F8:G8"/>
    <mergeCell ref="D72:G72"/>
    <mergeCell ref="D66:G66"/>
    <mergeCell ref="B71:C71"/>
    <mergeCell ref="D68:G68"/>
    <mergeCell ref="D69:G69"/>
    <mergeCell ref="D71:G71"/>
    <mergeCell ref="B66:C66"/>
    <mergeCell ref="C20:D20"/>
    <mergeCell ref="C21:D21"/>
    <mergeCell ref="C22:D22"/>
    <mergeCell ref="C23:D23"/>
    <mergeCell ref="B2:G2"/>
    <mergeCell ref="B3:C3"/>
    <mergeCell ref="B4:C4"/>
    <mergeCell ref="B9:C9"/>
    <mergeCell ref="B5:C5"/>
    <mergeCell ref="B6:C6"/>
    <mergeCell ref="C24:D24"/>
    <mergeCell ref="C25:D25"/>
    <mergeCell ref="C26:D26"/>
    <mergeCell ref="C27:D27"/>
    <mergeCell ref="C53:D53"/>
    <mergeCell ref="C14:D15"/>
    <mergeCell ref="C16:D16"/>
    <mergeCell ref="C17:D17"/>
    <mergeCell ref="C18:D18"/>
    <mergeCell ref="C19:D19"/>
    <mergeCell ref="C32:D32"/>
    <mergeCell ref="C33:D33"/>
    <mergeCell ref="C34:D34"/>
    <mergeCell ref="C35:D35"/>
    <mergeCell ref="C28:D28"/>
    <mergeCell ref="C29:D29"/>
    <mergeCell ref="C30:D30"/>
    <mergeCell ref="C31:D31"/>
    <mergeCell ref="C40:D40"/>
    <mergeCell ref="C41:D41"/>
    <mergeCell ref="C42:D42"/>
    <mergeCell ref="C43:D43"/>
    <mergeCell ref="C36:D36"/>
    <mergeCell ref="C37:D37"/>
    <mergeCell ref="C38:D38"/>
    <mergeCell ref="C39:D39"/>
    <mergeCell ref="C44:D44"/>
    <mergeCell ref="C45:D45"/>
    <mergeCell ref="C46:D46"/>
    <mergeCell ref="C51:D51"/>
    <mergeCell ref="C47:D47"/>
    <mergeCell ref="C48:D48"/>
    <mergeCell ref="C49:D49"/>
    <mergeCell ref="C50:D50"/>
  </mergeCells>
  <conditionalFormatting sqref="D4:F11 H4:FV11 G4:G7 G9:G11">
    <cfRule type="cellIs" priority="4" dxfId="79" operator="equal" stopIfTrue="1">
      <formula>0</formula>
    </cfRule>
  </conditionalFormatting>
  <conditionalFormatting sqref="D63:K63">
    <cfRule type="expression" priority="5" dxfId="79" stopIfTrue="1">
      <formula>$C$62=0</formula>
    </cfRule>
    <cfRule type="cellIs" priority="6" dxfId="80" operator="equal" stopIfTrue="1">
      <formula>"Правильно"</formula>
    </cfRule>
    <cfRule type="cellIs" priority="7" dxfId="81" operator="equal" stopIfTrue="1">
      <formula>"Помилка"</formula>
    </cfRule>
  </conditionalFormatting>
  <printOptions/>
  <pageMargins left="0.75" right="0.75" top="1" bottom="1" header="0.5" footer="0.5"/>
  <pageSetup horizontalDpi="200" verticalDpi="2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AC70"/>
  <sheetViews>
    <sheetView view="pageBreakPreview" zoomScale="60" zoomScaleNormal="85" zoomScalePageLayoutView="0" workbookViewId="0" topLeftCell="A1">
      <selection activeCell="K33" sqref="K33:M33"/>
    </sheetView>
  </sheetViews>
  <sheetFormatPr defaultColWidth="9.00390625" defaultRowHeight="12.75"/>
  <cols>
    <col min="1" max="1" width="1.00390625" style="0" customWidth="1"/>
    <col min="2" max="2" width="18.625" style="0" customWidth="1"/>
    <col min="3" max="3" width="0.6171875" style="0" customWidth="1"/>
    <col min="4" max="4" width="5.875" style="0" customWidth="1"/>
    <col min="5" max="5" width="0.6171875" style="0" customWidth="1"/>
    <col min="6" max="6" width="7.875" style="0" customWidth="1"/>
    <col min="7" max="8" width="7.75390625" style="0" customWidth="1"/>
    <col min="9" max="9" width="7.875" style="0" customWidth="1"/>
    <col min="10" max="10" width="7.125" style="0" customWidth="1"/>
    <col min="11" max="11" width="9.875" style="0" customWidth="1"/>
    <col min="12" max="12" width="8.375" style="0" customWidth="1"/>
    <col min="13" max="13" width="7.25390625" style="0" customWidth="1"/>
    <col min="14" max="14" width="0.6171875" style="0" customWidth="1"/>
    <col min="15" max="15" width="7.75390625" style="0" customWidth="1"/>
    <col min="16" max="16" width="7.625" style="0" customWidth="1"/>
    <col min="17" max="17" width="8.125" style="0" customWidth="1"/>
    <col min="18" max="19" width="7.875" style="0" customWidth="1"/>
    <col min="20" max="20" width="8.875" style="0" customWidth="1"/>
    <col min="21" max="21" width="8.25390625" style="0" customWidth="1"/>
    <col min="22" max="22" width="6.625" style="0" customWidth="1"/>
    <col min="23" max="23" width="0.74609375" style="0" customWidth="1"/>
    <col min="24" max="24" width="9.25390625" style="0" customWidth="1"/>
    <col min="25" max="25" width="8.00390625" style="0" customWidth="1"/>
    <col min="26" max="29" width="6.875" style="0" customWidth="1"/>
  </cols>
  <sheetData>
    <row r="2" spans="2:25" ht="57.75" customHeight="1">
      <c r="B2" s="204" t="s">
        <v>137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4" spans="2:13" ht="15">
      <c r="B4" s="104" t="str">
        <f>'Протокол № 1'!B3:C3</f>
        <v>Район</v>
      </c>
      <c r="C4" s="190">
        <f>'Протокол № 1'!D3</f>
      </c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2:13" ht="15">
      <c r="B5" s="104" t="s">
        <v>12</v>
      </c>
      <c r="C5" s="190">
        <f>'Протокол № 1'!D4</f>
        <v>0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2:13" ht="15">
      <c r="B6" s="104" t="s">
        <v>13</v>
      </c>
      <c r="C6" s="190">
        <f>'Протокол № 1'!D5</f>
        <v>0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2:13" ht="15">
      <c r="B7" s="104" t="s">
        <v>27</v>
      </c>
      <c r="C7" s="209" t="str">
        <f>'Протокол № 1'!D7</f>
        <v>Математика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2:13" ht="15">
      <c r="B8" s="104" t="s">
        <v>28</v>
      </c>
      <c r="C8" s="209">
        <f>'Протокол № 1'!D8</f>
        <v>0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ht="13.5" thickBot="1">
      <c r="C9" s="105"/>
    </row>
    <row r="10" spans="2:25" ht="52.5" customHeight="1">
      <c r="B10" s="210"/>
      <c r="C10" s="106"/>
      <c r="D10" s="218" t="s">
        <v>139</v>
      </c>
      <c r="E10" s="106"/>
      <c r="F10" s="212" t="s">
        <v>134</v>
      </c>
      <c r="G10" s="213"/>
      <c r="H10" s="213"/>
      <c r="I10" s="213"/>
      <c r="J10" s="213"/>
      <c r="K10" s="213"/>
      <c r="L10" s="213"/>
      <c r="M10" s="214"/>
      <c r="N10" s="106"/>
      <c r="O10" s="212" t="s">
        <v>113</v>
      </c>
      <c r="P10" s="213"/>
      <c r="Q10" s="213"/>
      <c r="R10" s="213"/>
      <c r="S10" s="213"/>
      <c r="T10" s="213"/>
      <c r="U10" s="213"/>
      <c r="V10" s="214"/>
      <c r="W10" s="106"/>
      <c r="X10" s="205" t="s">
        <v>37</v>
      </c>
      <c r="Y10" s="207" t="s">
        <v>16</v>
      </c>
    </row>
    <row r="11" spans="2:25" ht="214.5" customHeight="1">
      <c r="B11" s="211"/>
      <c r="C11" s="107"/>
      <c r="D11" s="219"/>
      <c r="E11" s="107"/>
      <c r="F11" s="108" t="s">
        <v>107</v>
      </c>
      <c r="G11" s="109" t="s">
        <v>108</v>
      </c>
      <c r="H11" s="109" t="s">
        <v>109</v>
      </c>
      <c r="I11" s="109" t="s">
        <v>110</v>
      </c>
      <c r="J11" s="109" t="s">
        <v>5</v>
      </c>
      <c r="K11" s="109" t="s">
        <v>17</v>
      </c>
      <c r="L11" s="109" t="s">
        <v>111</v>
      </c>
      <c r="M11" s="109" t="s">
        <v>6</v>
      </c>
      <c r="N11" s="107"/>
      <c r="O11" s="108" t="s">
        <v>107</v>
      </c>
      <c r="P11" s="109" t="s">
        <v>108</v>
      </c>
      <c r="Q11" s="109" t="s">
        <v>109</v>
      </c>
      <c r="R11" s="109" t="s">
        <v>110</v>
      </c>
      <c r="S11" s="109" t="s">
        <v>5</v>
      </c>
      <c r="T11" s="109" t="s">
        <v>17</v>
      </c>
      <c r="U11" s="109" t="s">
        <v>111</v>
      </c>
      <c r="V11" s="109" t="s">
        <v>6</v>
      </c>
      <c r="W11" s="107"/>
      <c r="X11" s="206"/>
      <c r="Y11" s="208"/>
    </row>
    <row r="12" spans="2:25" ht="15.75">
      <c r="B12" s="110">
        <f>'Протокол № 1'!D6</f>
        <v>0</v>
      </c>
      <c r="C12" s="107"/>
      <c r="D12" s="23">
        <f>COUNTA('Заповнюємо № 1'!C16:C51)</f>
        <v>0</v>
      </c>
      <c r="E12" s="107"/>
      <c r="F12" s="113" t="e">
        <f>'Протокол № 1'!$E$76</f>
        <v>#DIV/0!</v>
      </c>
      <c r="G12" s="113" t="e">
        <f>'Протокол № 1'!$E$77</f>
        <v>#DIV/0!</v>
      </c>
      <c r="H12" s="113" t="e">
        <f>'Протокол № 1'!$E$78</f>
        <v>#DIV/0!</v>
      </c>
      <c r="I12" s="113" t="e">
        <f>'Протокол № 1'!$E$79</f>
        <v>#DIV/0!</v>
      </c>
      <c r="J12" s="113" t="e">
        <f>'Протокол № 1'!$E$81</f>
        <v>#DIV/0!</v>
      </c>
      <c r="K12" s="113" t="e">
        <f>'Протокол № 1'!$E$82</f>
        <v>#DIV/0!</v>
      </c>
      <c r="L12" s="113" t="e">
        <f>'Протокол № 1'!$E$84</f>
        <v>#DIV/0!</v>
      </c>
      <c r="M12" s="112" t="e">
        <f>'Протокол № 1'!$E$83</f>
        <v>#DIV/0!</v>
      </c>
      <c r="N12" s="107"/>
      <c r="O12" s="113" t="e">
        <f>'Протокол № 1'!$J$76</f>
        <v>#DIV/0!</v>
      </c>
      <c r="P12" s="113" t="e">
        <f>'Протокол № 1'!$J$77</f>
        <v>#DIV/0!</v>
      </c>
      <c r="Q12" s="113" t="e">
        <f>'Протокол № 1'!$J$78</f>
        <v>#DIV/0!</v>
      </c>
      <c r="R12" s="113" t="e">
        <f>'Протокол № 1'!$J$79</f>
        <v>#DIV/0!</v>
      </c>
      <c r="S12" s="113" t="e">
        <f>'Протокол № 1'!$J$81</f>
        <v>#DIV/0!</v>
      </c>
      <c r="T12" s="113" t="e">
        <f>'Протокол № 1'!$J$82</f>
        <v>#DIV/0!</v>
      </c>
      <c r="U12" s="113" t="e">
        <f>'Протокол № 1'!$J$84</f>
        <v>#DIV/0!</v>
      </c>
      <c r="V12" s="112" t="e">
        <f>'Протокол № 1'!$J$83</f>
        <v>#DIV/0!</v>
      </c>
      <c r="W12" s="107"/>
      <c r="X12" s="111" t="e">
        <f>'Протокол № 1'!I86</f>
        <v>#DIV/0!</v>
      </c>
      <c r="Y12" s="120" t="e">
        <f>'Протокол № 1'!I90</f>
        <v>#DIV/0!</v>
      </c>
    </row>
    <row r="13" spans="2:25" ht="15.75">
      <c r="B13" s="110">
        <f>'Протокол № 2'!D6</f>
        <v>0</v>
      </c>
      <c r="C13" s="107"/>
      <c r="D13" s="23">
        <f>COUNTA('Заповнюємо № 2'!C16:C51)</f>
        <v>0</v>
      </c>
      <c r="E13" s="107"/>
      <c r="F13" s="113" t="e">
        <f>'Протокол № 2'!$E$76</f>
        <v>#DIV/0!</v>
      </c>
      <c r="G13" s="113" t="e">
        <f>'Протокол № 2'!$E$77</f>
        <v>#DIV/0!</v>
      </c>
      <c r="H13" s="113" t="e">
        <f>'Протокол № 2'!$E$78</f>
        <v>#DIV/0!</v>
      </c>
      <c r="I13" s="113" t="e">
        <f>'Протокол № 2'!$E$79</f>
        <v>#DIV/0!</v>
      </c>
      <c r="J13" s="113" t="e">
        <f>'Протокол № 2'!$E$81</f>
        <v>#DIV/0!</v>
      </c>
      <c r="K13" s="113" t="e">
        <f>'Протокол № 2'!$E$82</f>
        <v>#DIV/0!</v>
      </c>
      <c r="L13" s="113" t="e">
        <f>'Протокол № 2'!$E$84</f>
        <v>#DIV/0!</v>
      </c>
      <c r="M13" s="112" t="e">
        <f>'Протокол № 2'!$E$83</f>
        <v>#DIV/0!</v>
      </c>
      <c r="N13" s="107"/>
      <c r="O13" s="113" t="e">
        <f>'Протокол № 2'!$J$76</f>
        <v>#DIV/0!</v>
      </c>
      <c r="P13" s="113" t="e">
        <f>'Протокол № 2'!$J$77</f>
        <v>#DIV/0!</v>
      </c>
      <c r="Q13" s="113" t="e">
        <f>'Протокол № 2'!$J$78</f>
        <v>#DIV/0!</v>
      </c>
      <c r="R13" s="113" t="e">
        <f>'Протокол № 2'!$J$79</f>
        <v>#DIV/0!</v>
      </c>
      <c r="S13" s="113" t="e">
        <f>'Протокол № 2'!$J$81</f>
        <v>#DIV/0!</v>
      </c>
      <c r="T13" s="113" t="e">
        <f>'Протокол № 2'!$J$82</f>
        <v>#DIV/0!</v>
      </c>
      <c r="U13" s="113" t="e">
        <f>'Протокол № 2'!$J$84</f>
        <v>#DIV/0!</v>
      </c>
      <c r="V13" s="112" t="e">
        <f>'Протокол № 2'!$J$83</f>
        <v>#DIV/0!</v>
      </c>
      <c r="W13" s="107"/>
      <c r="X13" s="113" t="e">
        <f>'Протокол № 2'!I86</f>
        <v>#DIV/0!</v>
      </c>
      <c r="Y13" s="114" t="e">
        <f>'Протокол № 2'!I90</f>
        <v>#DIV/0!</v>
      </c>
    </row>
    <row r="14" spans="2:25" ht="15.75">
      <c r="B14" s="110">
        <f>'Протокол № 3'!D6</f>
        <v>0</v>
      </c>
      <c r="C14" s="107"/>
      <c r="D14" s="23">
        <f>COUNTA('Заповнюємо № 3'!C16:C51)</f>
        <v>0</v>
      </c>
      <c r="E14" s="107"/>
      <c r="F14" s="113">
        <f>'Протокол № 3'!$D$76</f>
        <v>0</v>
      </c>
      <c r="G14" s="113">
        <f>'Протокол № 3'!$D$77</f>
        <v>0</v>
      </c>
      <c r="H14" s="113">
        <f>'Протокол № 3'!$D$78</f>
        <v>0</v>
      </c>
      <c r="I14" s="113">
        <f>'Протокол № 3'!$D$79</f>
        <v>0</v>
      </c>
      <c r="J14" s="113">
        <f>'Протокол № 3'!$D$81</f>
        <v>0</v>
      </c>
      <c r="K14" s="113">
        <f>'Протокол № 3'!$D$82</f>
        <v>0</v>
      </c>
      <c r="L14" s="113">
        <f>'Протокол № 3'!$D$84</f>
        <v>0</v>
      </c>
      <c r="M14" s="112">
        <f>'Протокол № 3'!$D$83</f>
        <v>0</v>
      </c>
      <c r="N14" s="107"/>
      <c r="O14" s="113" t="e">
        <f>'Протокол № 3'!$J$76</f>
        <v>#DIV/0!</v>
      </c>
      <c r="P14" s="113" t="e">
        <f>'Протокол № 3'!$J$77</f>
        <v>#DIV/0!</v>
      </c>
      <c r="Q14" s="113" t="e">
        <f>'Протокол № 3'!$J$78</f>
        <v>#DIV/0!</v>
      </c>
      <c r="R14" s="113" t="e">
        <f>'Протокол № 3'!$J$79</f>
        <v>#DIV/0!</v>
      </c>
      <c r="S14" s="113" t="e">
        <f>'Протокол № 3'!$J$81</f>
        <v>#DIV/0!</v>
      </c>
      <c r="T14" s="113" t="e">
        <f>'Протокол № 3'!$J$82</f>
        <v>#DIV/0!</v>
      </c>
      <c r="U14" s="113" t="e">
        <f>'Протокол № 3'!$J$84</f>
        <v>#DIV/0!</v>
      </c>
      <c r="V14" s="112" t="e">
        <f>'Протокол № 3'!$J$83</f>
        <v>#DIV/0!</v>
      </c>
      <c r="W14" s="107"/>
      <c r="X14" s="113" t="e">
        <f>'Протокол № 3'!I86</f>
        <v>#DIV/0!</v>
      </c>
      <c r="Y14" s="114" t="e">
        <f>'Протокол № 3'!I90</f>
        <v>#DIV/0!</v>
      </c>
    </row>
    <row r="15" spans="2:25" ht="15.75">
      <c r="B15" s="110">
        <f>'Протокол № 4'!D6</f>
        <v>0</v>
      </c>
      <c r="C15" s="107"/>
      <c r="D15" s="23">
        <f>COUNTA('Заповнюємо № 4'!C16:C51)</f>
        <v>0</v>
      </c>
      <c r="E15" s="107"/>
      <c r="F15" s="113">
        <f>'Протокол № 4'!$D$76</f>
        <v>0</v>
      </c>
      <c r="G15" s="113">
        <f>'Протокол № 4'!$D$77</f>
        <v>0</v>
      </c>
      <c r="H15" s="113">
        <f>'Протокол № 4'!$D$78</f>
        <v>0</v>
      </c>
      <c r="I15" s="113">
        <f>'Протокол № 4'!$D$79</f>
        <v>0</v>
      </c>
      <c r="J15" s="113">
        <f>'Протокол № 4'!$D$81</f>
        <v>0</v>
      </c>
      <c r="K15" s="113">
        <f>'Протокол № 4'!$D$82</f>
        <v>0</v>
      </c>
      <c r="L15" s="113">
        <f>'Протокол № 4'!$D$84</f>
        <v>0</v>
      </c>
      <c r="M15" s="112">
        <f>'Протокол № 4'!$D$83</f>
        <v>0</v>
      </c>
      <c r="N15" s="107"/>
      <c r="O15" s="113" t="e">
        <f>'Протокол № 4'!$J$76</f>
        <v>#DIV/0!</v>
      </c>
      <c r="P15" s="113" t="e">
        <f>'Протокол № 4'!$J$77</f>
        <v>#DIV/0!</v>
      </c>
      <c r="Q15" s="113" t="e">
        <f>'Протокол № 4'!$J$78</f>
        <v>#DIV/0!</v>
      </c>
      <c r="R15" s="113" t="e">
        <f>'Протокол № 4'!$J$79</f>
        <v>#DIV/0!</v>
      </c>
      <c r="S15" s="113" t="e">
        <f>'Протокол № 4'!$J$81</f>
        <v>#DIV/0!</v>
      </c>
      <c r="T15" s="113" t="e">
        <f>'Протокол № 4'!$J$82</f>
        <v>#DIV/0!</v>
      </c>
      <c r="U15" s="113" t="e">
        <f>'Протокол № 4'!$J$84</f>
        <v>#DIV/0!</v>
      </c>
      <c r="V15" s="112" t="e">
        <f>'Протокол № 4'!$J$83</f>
        <v>#DIV/0!</v>
      </c>
      <c r="W15" s="107"/>
      <c r="X15" s="113" t="e">
        <f>'Протокол № 4'!I86</f>
        <v>#DIV/0!</v>
      </c>
      <c r="Y15" s="114" t="e">
        <f>'Протокол № 4'!I90</f>
        <v>#DIV/0!</v>
      </c>
    </row>
    <row r="16" spans="2:25" ht="16.5" thickBot="1">
      <c r="B16" s="115" t="s">
        <v>112</v>
      </c>
      <c r="C16" s="116"/>
      <c r="D16" s="117">
        <f>SUM(D12:D15)</f>
        <v>0</v>
      </c>
      <c r="E16" s="116"/>
      <c r="F16" s="119" t="e">
        <f>G50</f>
        <v>#DIV/0!</v>
      </c>
      <c r="G16" s="119" t="e">
        <f>G51</f>
        <v>#DIV/0!</v>
      </c>
      <c r="H16" s="119" t="e">
        <f>G52</f>
        <v>#DIV/0!</v>
      </c>
      <c r="I16" s="119" t="e">
        <f>G53</f>
        <v>#DIV/0!</v>
      </c>
      <c r="J16" s="119" t="e">
        <f>F16+G16</f>
        <v>#DIV/0!</v>
      </c>
      <c r="K16" s="119" t="e">
        <f>F16+G16+H16</f>
        <v>#DIV/0!</v>
      </c>
      <c r="L16" s="119" t="e">
        <f>(F50*1+F51*0.64+F52*0.36+F53*0.16)/F55</f>
        <v>#DIV/0!</v>
      </c>
      <c r="M16" s="118" t="e">
        <f>H70</f>
        <v>#DIV/0!</v>
      </c>
      <c r="N16" s="119"/>
      <c r="O16" s="119" t="e">
        <f>R50</f>
        <v>#DIV/0!</v>
      </c>
      <c r="P16" s="119" t="e">
        <f>R51</f>
        <v>#DIV/0!</v>
      </c>
      <c r="Q16" s="119" t="e">
        <f>R52</f>
        <v>#DIV/0!</v>
      </c>
      <c r="R16" s="119" t="e">
        <f>R53</f>
        <v>#DIV/0!</v>
      </c>
      <c r="S16" s="119" t="e">
        <f>O16+P16</f>
        <v>#DIV/0!</v>
      </c>
      <c r="T16" s="119" t="e">
        <f>O16+P16+Q16</f>
        <v>#DIV/0!</v>
      </c>
      <c r="U16" s="119" t="e">
        <f>(Q50*1+Q51*0.64+Q52*0.36+Q53*0.16)/O55</f>
        <v>#DIV/0!</v>
      </c>
      <c r="V16" s="118" t="e">
        <f>R70</f>
        <v>#DIV/0!</v>
      </c>
      <c r="W16" s="119"/>
      <c r="X16" s="119" t="e">
        <f>X17/O55</f>
        <v>#DIV/0!</v>
      </c>
      <c r="Y16" s="119" t="e">
        <f>Y17/O55</f>
        <v>#DIV/0!</v>
      </c>
    </row>
    <row r="17" spans="2:25" ht="16.5" hidden="1" thickBot="1">
      <c r="B17" s="134"/>
      <c r="C17" s="135"/>
      <c r="D17" s="136"/>
      <c r="E17" s="135"/>
      <c r="F17" s="137"/>
      <c r="G17" s="137"/>
      <c r="H17" s="137"/>
      <c r="I17" s="137"/>
      <c r="J17" s="137"/>
      <c r="K17" s="137"/>
      <c r="L17" s="137"/>
      <c r="M17" s="138"/>
      <c r="N17" s="137"/>
      <c r="O17" s="137"/>
      <c r="P17" s="137"/>
      <c r="Q17" s="137"/>
      <c r="R17" s="137"/>
      <c r="S17" s="137"/>
      <c r="T17" s="137"/>
      <c r="U17" s="137"/>
      <c r="V17" s="138"/>
      <c r="W17" s="137"/>
      <c r="X17" s="139">
        <f>'Протокол № 1'!N69+'Протокол № 2'!N69+'Протокол № 3'!N69+'Протокол № 4'!N69</f>
        <v>0</v>
      </c>
      <c r="Y17" s="139">
        <f>'Протокол № 1'!O69+'Протокол № 2'!O69+'Протокол № 3'!O69+'Протокол № 4'!O69</f>
        <v>0</v>
      </c>
    </row>
    <row r="19" spans="2:25" ht="31.5" customHeight="1">
      <c r="B19" s="220" t="s">
        <v>39</v>
      </c>
      <c r="C19" s="220"/>
      <c r="D19" s="220"/>
      <c r="E19" s="220"/>
      <c r="F19" s="220"/>
      <c r="G19" s="220"/>
      <c r="H19" s="224" t="s">
        <v>29</v>
      </c>
      <c r="I19" s="224"/>
      <c r="J19" s="224" t="s">
        <v>40</v>
      </c>
      <c r="K19" s="224"/>
      <c r="L19" s="224" t="s">
        <v>42</v>
      </c>
      <c r="M19" s="224"/>
      <c r="N19" s="217" t="s">
        <v>43</v>
      </c>
      <c r="O19" s="217"/>
      <c r="P19" s="217"/>
      <c r="Q19" s="217" t="s">
        <v>41</v>
      </c>
      <c r="R19" s="217"/>
      <c r="S19" s="217"/>
      <c r="T19" s="217"/>
      <c r="U19" s="216" t="s">
        <v>18</v>
      </c>
      <c r="V19" s="216" t="s">
        <v>44</v>
      </c>
      <c r="W19" s="226"/>
      <c r="X19" s="227"/>
      <c r="Y19" s="228"/>
    </row>
    <row r="20" spans="2:25" s="1" customFormat="1" ht="190.5" customHeight="1">
      <c r="B20" s="220"/>
      <c r="C20" s="220"/>
      <c r="D20" s="220"/>
      <c r="E20" s="220"/>
      <c r="F20" s="220"/>
      <c r="G20" s="220"/>
      <c r="H20" s="224"/>
      <c r="I20" s="224"/>
      <c r="J20" s="224"/>
      <c r="K20" s="224"/>
      <c r="L20" s="224"/>
      <c r="M20" s="224"/>
      <c r="N20" s="217"/>
      <c r="O20" s="217"/>
      <c r="P20" s="217"/>
      <c r="Q20" s="217"/>
      <c r="R20" s="217"/>
      <c r="S20" s="217"/>
      <c r="T20" s="217"/>
      <c r="U20" s="216"/>
      <c r="V20" s="216"/>
      <c r="W20" s="229"/>
      <c r="X20" s="230"/>
      <c r="Y20" s="231"/>
    </row>
    <row r="21" spans="2:25" ht="34.5" customHeight="1">
      <c r="B21" s="215">
        <f>'Протокол № 1'!D9</f>
        <v>0</v>
      </c>
      <c r="C21" s="215"/>
      <c r="D21" s="215"/>
      <c r="E21" s="215"/>
      <c r="F21" s="215"/>
      <c r="G21" s="215"/>
      <c r="H21" s="221">
        <f>'Робота вчителя № 1'!$D$9</f>
      </c>
      <c r="I21" s="221"/>
      <c r="J21" s="221">
        <f>'Робота вчителя № 1'!$E$9</f>
      </c>
      <c r="K21" s="221"/>
      <c r="L21" s="221">
        <f>'Робота вчителя № 1'!$F$9</f>
      </c>
      <c r="M21" s="221"/>
      <c r="N21" s="223">
        <f>'Робота вчителя № 1'!$G$9</f>
        <v>0</v>
      </c>
      <c r="O21" s="223"/>
      <c r="P21" s="223"/>
      <c r="Q21" s="223">
        <f>'Робота вчителя № 1'!$C$14</f>
        <v>0</v>
      </c>
      <c r="R21" s="223"/>
      <c r="S21" s="223"/>
      <c r="T21" s="223"/>
      <c r="U21" s="127" t="e">
        <f>'Робота вчителя № 1'!$D$14</f>
        <v>#DIV/0!</v>
      </c>
      <c r="V21" s="127" t="e">
        <f>'Робота вчителя № 1'!$E$14</f>
        <v>#DIV/0!</v>
      </c>
      <c r="W21" s="229"/>
      <c r="X21" s="230"/>
      <c r="Y21" s="231"/>
    </row>
    <row r="22" spans="2:25" ht="34.5" customHeight="1">
      <c r="B22" s="215">
        <f>'Протокол № 2'!D9</f>
        <v>0</v>
      </c>
      <c r="C22" s="215"/>
      <c r="D22" s="215"/>
      <c r="E22" s="215"/>
      <c r="F22" s="215"/>
      <c r="G22" s="215"/>
      <c r="H22" s="221">
        <f>'Робота вчителя № 2'!$D$9</f>
      </c>
      <c r="I22" s="221"/>
      <c r="J22" s="221">
        <f>'Робота вчителя № 2'!$E$9</f>
      </c>
      <c r="K22" s="221"/>
      <c r="L22" s="221">
        <f>'Робота вчителя № 2'!$F$9</f>
      </c>
      <c r="M22" s="221"/>
      <c r="N22" s="223">
        <f>'Робота вчителя № 2'!$G$9</f>
        <v>0</v>
      </c>
      <c r="O22" s="223"/>
      <c r="P22" s="223"/>
      <c r="Q22" s="223">
        <f>'Робота вчителя № 2'!$C$14</f>
        <v>0</v>
      </c>
      <c r="R22" s="223"/>
      <c r="S22" s="223"/>
      <c r="T22" s="223"/>
      <c r="U22" s="127" t="e">
        <f>'Робота вчителя № 2'!$D$14</f>
        <v>#DIV/0!</v>
      </c>
      <c r="V22" s="127" t="e">
        <f>'Робота вчителя № 2'!$E$14</f>
        <v>#DIV/0!</v>
      </c>
      <c r="W22" s="229"/>
      <c r="X22" s="230"/>
      <c r="Y22" s="231"/>
    </row>
    <row r="23" spans="2:25" ht="34.5" customHeight="1">
      <c r="B23" s="215">
        <f>'Протокол № 3'!D9</f>
        <v>0</v>
      </c>
      <c r="C23" s="215"/>
      <c r="D23" s="215"/>
      <c r="E23" s="215"/>
      <c r="F23" s="215"/>
      <c r="G23" s="215"/>
      <c r="H23" s="221">
        <f>'Робота вчителя № 3'!$D$9</f>
      </c>
      <c r="I23" s="221"/>
      <c r="J23" s="221">
        <f>'Робота вчителя № 3'!$E$9</f>
      </c>
      <c r="K23" s="221"/>
      <c r="L23" s="221">
        <f>'Робота вчителя № 3'!$F$9</f>
      </c>
      <c r="M23" s="221"/>
      <c r="N23" s="223">
        <f>'Робота вчителя № 3'!$G$9</f>
        <v>0</v>
      </c>
      <c r="O23" s="223"/>
      <c r="P23" s="223"/>
      <c r="Q23" s="223">
        <f>'Робота вчителя № 3'!$C$14</f>
        <v>0</v>
      </c>
      <c r="R23" s="223"/>
      <c r="S23" s="223"/>
      <c r="T23" s="223"/>
      <c r="U23" s="127" t="e">
        <f>'Робота вчителя № 3'!$D$14</f>
        <v>#DIV/0!</v>
      </c>
      <c r="V23" s="127" t="e">
        <f>'Робота вчителя № 3'!$E$14</f>
        <v>#DIV/0!</v>
      </c>
      <c r="W23" s="229"/>
      <c r="X23" s="230"/>
      <c r="Y23" s="231"/>
    </row>
    <row r="24" spans="2:25" ht="34.5" customHeight="1">
      <c r="B24" s="215">
        <f>'Протокол № 4'!D9</f>
        <v>0</v>
      </c>
      <c r="C24" s="215"/>
      <c r="D24" s="215"/>
      <c r="E24" s="215"/>
      <c r="F24" s="215"/>
      <c r="G24" s="215"/>
      <c r="H24" s="221">
        <f>'Робота вчителя № 4'!$D$9</f>
      </c>
      <c r="I24" s="221"/>
      <c r="J24" s="221">
        <f>'Робота вчителя № 4'!$E$9</f>
      </c>
      <c r="K24" s="221"/>
      <c r="L24" s="221">
        <f>'Робота вчителя № 4'!$F$9</f>
      </c>
      <c r="M24" s="221"/>
      <c r="N24" s="223">
        <f>'Робота вчителя № 4'!$G$9</f>
        <v>0</v>
      </c>
      <c r="O24" s="223"/>
      <c r="P24" s="223"/>
      <c r="Q24" s="223">
        <f>'Робота вчителя № 4'!$C$14</f>
        <v>0</v>
      </c>
      <c r="R24" s="223"/>
      <c r="S24" s="223"/>
      <c r="T24" s="223"/>
      <c r="U24" s="127" t="e">
        <f>'Робота вчителя № 4'!$D$14</f>
        <v>#DIV/0!</v>
      </c>
      <c r="V24" s="127" t="e">
        <f>'Робота вчителя № 4'!$E$14</f>
        <v>#DIV/0!</v>
      </c>
      <c r="W24" s="232"/>
      <c r="X24" s="233"/>
      <c r="Y24" s="234"/>
    </row>
    <row r="27" spans="4:29" ht="18.75" customHeight="1">
      <c r="D27" s="239"/>
      <c r="E27" s="240"/>
      <c r="F27" s="240"/>
      <c r="G27" s="240"/>
      <c r="H27" s="240"/>
      <c r="I27" s="240"/>
      <c r="J27" s="240"/>
      <c r="K27" s="241"/>
      <c r="L27" s="235">
        <v>1</v>
      </c>
      <c r="M27" s="236"/>
      <c r="N27" s="61"/>
      <c r="O27" s="235">
        <v>2</v>
      </c>
      <c r="P27" s="236"/>
      <c r="Q27" s="235">
        <v>3</v>
      </c>
      <c r="R27" s="236"/>
      <c r="S27" s="235">
        <v>4</v>
      </c>
      <c r="T27" s="236"/>
      <c r="U27" s="235">
        <v>5</v>
      </c>
      <c r="V27" s="236"/>
      <c r="X27" s="235">
        <v>6</v>
      </c>
      <c r="Y27" s="236"/>
      <c r="Z27" s="235">
        <v>7</v>
      </c>
      <c r="AA27" s="236"/>
      <c r="AB27" s="235">
        <v>8</v>
      </c>
      <c r="AC27" s="236"/>
    </row>
    <row r="28" spans="4:29" ht="21.75" customHeight="1">
      <c r="D28" s="157">
        <v>1</v>
      </c>
      <c r="E28" s="1"/>
      <c r="F28" s="222" t="s">
        <v>124</v>
      </c>
      <c r="G28" s="222"/>
      <c r="H28" s="222"/>
      <c r="I28" s="222"/>
      <c r="J28" s="222"/>
      <c r="K28" s="222"/>
      <c r="L28" s="157">
        <f>'Звіт про виконання завдань № 1'!D20+'Звіт про виконання завдань № 2'!D20+'Звіт про виконання завдань № 3'!D20+'Звіт про виконання завдань № 4'!D20</f>
        <v>0</v>
      </c>
      <c r="M28" s="158" t="e">
        <f>L28/$O$55</f>
        <v>#DIV/0!</v>
      </c>
      <c r="N28" s="157"/>
      <c r="O28" s="157">
        <f>'Звіт про виконання завдань № 1'!F20+'Звіт про виконання завдань № 2'!F20+'Звіт про виконання завдань № 3'!F20+'Звіт про виконання завдань № 4'!F20</f>
        <v>0</v>
      </c>
      <c r="P28" s="158" t="e">
        <f aca="true" t="shared" si="0" ref="P28:R30">O28/$O$55</f>
        <v>#DIV/0!</v>
      </c>
      <c r="Q28" s="157">
        <f>'Звіт про виконання завдань № 1'!H20+'Звіт про виконання завдань № 2'!H20+'Звіт про виконання завдань № 3'!H20+'Звіт про виконання завдань № 4'!H20</f>
        <v>0</v>
      </c>
      <c r="R28" s="158" t="e">
        <f t="shared" si="0"/>
        <v>#DIV/0!</v>
      </c>
      <c r="S28" s="157">
        <f>'Звіт про виконання завдань № 1'!J20+'Звіт про виконання завдань № 2'!J20+'Звіт про виконання завдань № 3'!J20+'Звіт про виконання завдань № 4'!J20</f>
        <v>0</v>
      </c>
      <c r="T28" s="158" t="e">
        <f>S28/$O$55</f>
        <v>#DIV/0!</v>
      </c>
      <c r="U28" s="157">
        <f>'Звіт про виконання завдань № 1'!L20+'Звіт про виконання завдань № 2'!L20+'Звіт про виконання завдань № 3'!L20+'Звіт про виконання завдань № 4'!L20</f>
        <v>0</v>
      </c>
      <c r="V28" s="158" t="e">
        <f>U28/$O$55</f>
        <v>#DIV/0!</v>
      </c>
      <c r="X28" s="157">
        <f>'Звіт про виконання завдань № 1'!N20+'Звіт про виконання завдань № 2'!N20+'Звіт про виконання завдань № 3'!N20+'Звіт про виконання завдань № 4'!N20</f>
        <v>0</v>
      </c>
      <c r="Y28" s="158" t="e">
        <f>X28/$O$55</f>
        <v>#DIV/0!</v>
      </c>
      <c r="Z28" s="157">
        <f>'Звіт про виконання завдань № 1'!P20+'Звіт про виконання завдань № 2'!P20+'Звіт про виконання завдань № 3'!P20+'Звіт про виконання завдань № 4'!P20</f>
        <v>0</v>
      </c>
      <c r="AA28" s="158" t="e">
        <f>Z28/$O$55</f>
        <v>#DIV/0!</v>
      </c>
      <c r="AB28" s="157">
        <f>'Звіт про виконання завдань № 1'!R20+'Звіт про виконання завдань № 2'!R20+'Звіт про виконання завдань № 3'!R20+'Звіт про виконання завдань № 4'!R20</f>
        <v>0</v>
      </c>
      <c r="AC28" s="158" t="e">
        <f>AB28/$O$55</f>
        <v>#DIV/0!</v>
      </c>
    </row>
    <row r="29" spans="4:29" ht="21.75" customHeight="1">
      <c r="D29" s="61">
        <v>2</v>
      </c>
      <c r="E29" s="1"/>
      <c r="F29" s="215" t="s">
        <v>125</v>
      </c>
      <c r="G29" s="215"/>
      <c r="H29" s="215"/>
      <c r="I29" s="215"/>
      <c r="J29" s="215"/>
      <c r="K29" s="215"/>
      <c r="L29" s="157">
        <f>'Звіт про виконання завдань № 1'!D21+'Звіт про виконання завдань № 2'!D21+'Звіт про виконання завдань № 3'!D21+'Звіт про виконання завдань № 4'!D21</f>
        <v>0</v>
      </c>
      <c r="M29" s="158" t="e">
        <f>L29/$O$55</f>
        <v>#DIV/0!</v>
      </c>
      <c r="N29" s="61"/>
      <c r="O29" s="157">
        <f>'Звіт про виконання завдань № 1'!F21+'Звіт про виконання завдань № 2'!F21+'Звіт про виконання завдань № 3'!F21+'Звіт про виконання завдань № 4'!F21</f>
        <v>0</v>
      </c>
      <c r="P29" s="158" t="e">
        <f t="shared" si="0"/>
        <v>#DIV/0!</v>
      </c>
      <c r="Q29" s="157">
        <f>'Звіт про виконання завдань № 1'!H21+'Звіт про виконання завдань № 2'!H21+'Звіт про виконання завдань № 3'!H21+'Звіт про виконання завдань № 4'!H21</f>
        <v>0</v>
      </c>
      <c r="R29" s="158" t="e">
        <f>Q29/$O$55</f>
        <v>#DIV/0!</v>
      </c>
      <c r="S29" s="157">
        <f>'Звіт про виконання завдань № 1'!J21+'Звіт про виконання завдань № 2'!J21+'Звіт про виконання завдань № 3'!J21+'Звіт про виконання завдань № 4'!J21</f>
        <v>0</v>
      </c>
      <c r="T29" s="158" t="e">
        <f>S29/$O$55</f>
        <v>#DIV/0!</v>
      </c>
      <c r="U29" s="157">
        <f>'Звіт про виконання завдань № 1'!L21+'Звіт про виконання завдань № 2'!L21+'Звіт про виконання завдань № 3'!L21+'Звіт про виконання завдань № 4'!L21</f>
        <v>0</v>
      </c>
      <c r="V29" s="158" t="e">
        <f>U29/$O$55</f>
        <v>#DIV/0!</v>
      </c>
      <c r="X29" s="157">
        <f>'Звіт про виконання завдань № 1'!N21+'Звіт про виконання завдань № 2'!N21+'Звіт про виконання завдань № 3'!N21+'Звіт про виконання завдань № 4'!N21</f>
        <v>0</v>
      </c>
      <c r="Y29" s="158" t="e">
        <f>X29/$O$55</f>
        <v>#DIV/0!</v>
      </c>
      <c r="Z29" s="157">
        <f>'Звіт про виконання завдань № 1'!P21+'Звіт про виконання завдань № 2'!P21+'Звіт про виконання завдань № 3'!P21+'Звіт про виконання завдань № 4'!P21</f>
        <v>0</v>
      </c>
      <c r="AA29" s="158" t="e">
        <f>Z29/$O$55</f>
        <v>#DIV/0!</v>
      </c>
      <c r="AB29" s="157">
        <f>'Звіт про виконання завдань № 1'!R21+'Звіт про виконання завдань № 2'!R21+'Звіт про виконання завдань № 3'!R21+'Звіт про виконання завдань № 4'!R21</f>
        <v>0</v>
      </c>
      <c r="AC29" s="158" t="e">
        <f>AB29/$O$55</f>
        <v>#DIV/0!</v>
      </c>
    </row>
    <row r="30" spans="4:29" ht="21.75" customHeight="1">
      <c r="D30" s="61">
        <v>3</v>
      </c>
      <c r="E30" s="1"/>
      <c r="F30" s="215" t="s">
        <v>126</v>
      </c>
      <c r="G30" s="215"/>
      <c r="H30" s="215"/>
      <c r="I30" s="215"/>
      <c r="J30" s="215"/>
      <c r="K30" s="215"/>
      <c r="L30" s="157">
        <f>'Звіт про виконання завдань № 1'!D22+'Звіт про виконання завдань № 2'!D22+'Звіт про виконання завдань № 3'!D22+'Звіт про виконання завдань № 4'!D22</f>
        <v>0</v>
      </c>
      <c r="M30" s="158" t="e">
        <f>L30/$O$55</f>
        <v>#DIV/0!</v>
      </c>
      <c r="N30" s="61"/>
      <c r="O30" s="157">
        <f>'Звіт про виконання завдань № 1'!F22+'Звіт про виконання завдань № 2'!F22+'Звіт про виконання завдань № 3'!F22+'Звіт про виконання завдань № 4'!F22</f>
        <v>0</v>
      </c>
      <c r="P30" s="158" t="e">
        <f t="shared" si="0"/>
        <v>#DIV/0!</v>
      </c>
      <c r="Q30" s="157">
        <f>'Звіт про виконання завдань № 1'!H22+'Звіт про виконання завдань № 2'!H22+'Звіт про виконання завдань № 3'!H22+'Звіт про виконання завдань № 4'!H22</f>
        <v>0</v>
      </c>
      <c r="R30" s="158" t="e">
        <f>Q30/$O$55</f>
        <v>#DIV/0!</v>
      </c>
      <c r="S30" s="157">
        <f>'Звіт про виконання завдань № 1'!J22+'Звіт про виконання завдань № 2'!J22+'Звіт про виконання завдань № 3'!J22+'Звіт про виконання завдань № 4'!J22</f>
        <v>0</v>
      </c>
      <c r="T30" s="158" t="e">
        <f>S30/$O$55</f>
        <v>#DIV/0!</v>
      </c>
      <c r="U30" s="157">
        <f>'Звіт про виконання завдань № 1'!L22+'Звіт про виконання завдань № 2'!L22+'Звіт про виконання завдань № 3'!L22+'Звіт про виконання завдань № 4'!L22</f>
        <v>0</v>
      </c>
      <c r="V30" s="158" t="e">
        <f>U30/$O$55</f>
        <v>#DIV/0!</v>
      </c>
      <c r="X30" s="157">
        <f>'Звіт про виконання завдань № 1'!N22+'Звіт про виконання завдань № 2'!N22+'Звіт про виконання завдань № 3'!N22+'Звіт про виконання завдань № 4'!N22</f>
        <v>0</v>
      </c>
      <c r="Y30" s="158" t="e">
        <f>X30/$O$55</f>
        <v>#DIV/0!</v>
      </c>
      <c r="Z30" s="157">
        <f>'Звіт про виконання завдань № 1'!P22+'Звіт про виконання завдань № 2'!P22+'Звіт про виконання завдань № 3'!P22+'Звіт про виконання завдань № 4'!P22</f>
        <v>0</v>
      </c>
      <c r="AA30" s="158" t="e">
        <f>Z30/$O$55</f>
        <v>#DIV/0!</v>
      </c>
      <c r="AB30" s="157">
        <f>'Звіт про виконання завдань № 1'!R22+'Звіт про виконання завдань № 2'!R22+'Звіт про виконання завдань № 3'!R22+'Звіт про виконання завдань № 4'!R22</f>
        <v>0</v>
      </c>
      <c r="AC30" s="158" t="e">
        <f>AB30/$O$55</f>
        <v>#DIV/0!</v>
      </c>
    </row>
    <row r="33" spans="2:24" ht="15.75" customHeight="1" thickBot="1">
      <c r="B33" s="189" t="s">
        <v>33</v>
      </c>
      <c r="C33" s="189"/>
      <c r="D33" s="189"/>
      <c r="E33" s="189"/>
      <c r="F33" s="189"/>
      <c r="G33" s="189"/>
      <c r="H33" s="189"/>
      <c r="I33" s="189"/>
      <c r="K33" s="237">
        <f>'Протокол № 1'!D93</f>
        <v>0</v>
      </c>
      <c r="L33" s="238"/>
      <c r="M33" s="238"/>
      <c r="N33" s="4"/>
      <c r="O33" s="4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9:24" ht="12.75">
      <c r="I34" s="243"/>
      <c r="J34" s="243"/>
      <c r="K34" s="132"/>
      <c r="L34" s="132"/>
      <c r="M34" s="132"/>
      <c r="N34" s="4"/>
      <c r="O34" s="4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9:24" ht="12.75">
      <c r="I35" s="128"/>
      <c r="J35" s="128"/>
      <c r="K35" s="129"/>
      <c r="L35" s="129"/>
      <c r="M35" s="129"/>
      <c r="P35" s="130"/>
      <c r="Q35" s="130"/>
      <c r="R35" s="130"/>
      <c r="S35" s="130"/>
      <c r="T35" s="130"/>
      <c r="U35" s="130"/>
      <c r="V35" s="130"/>
      <c r="W35" s="130"/>
      <c r="X35" s="130"/>
    </row>
    <row r="36" spans="2:24" ht="15.75" customHeight="1" thickBot="1">
      <c r="B36" s="189" t="s">
        <v>34</v>
      </c>
      <c r="C36" s="189"/>
      <c r="D36" s="189"/>
      <c r="E36" s="189"/>
      <c r="F36" s="189"/>
      <c r="G36" s="189"/>
      <c r="H36" s="189"/>
      <c r="I36" s="189"/>
      <c r="K36" s="244"/>
      <c r="L36" s="244"/>
      <c r="M36" s="244"/>
      <c r="P36" s="242">
        <f>'Заповнюємо № 1'!D68</f>
        <v>0</v>
      </c>
      <c r="Q36" s="242"/>
      <c r="R36" s="242"/>
      <c r="S36" s="242"/>
      <c r="T36" s="242"/>
      <c r="U36" s="242"/>
      <c r="V36" s="242"/>
      <c r="W36" s="242"/>
      <c r="X36" s="242"/>
    </row>
    <row r="37" spans="9:24" ht="12.75">
      <c r="I37" s="243" t="s">
        <v>117</v>
      </c>
      <c r="J37" s="243"/>
      <c r="K37" s="245" t="s">
        <v>61</v>
      </c>
      <c r="L37" s="245"/>
      <c r="M37" s="245"/>
      <c r="P37" s="225" t="s">
        <v>58</v>
      </c>
      <c r="Q37" s="225"/>
      <c r="R37" s="225"/>
      <c r="S37" s="225"/>
      <c r="T37" s="225"/>
      <c r="U37" s="225"/>
      <c r="V37" s="225"/>
      <c r="W37" s="225"/>
      <c r="X37" s="225"/>
    </row>
    <row r="39" spans="2:24" ht="16.5" thickBot="1">
      <c r="B39" s="189" t="s">
        <v>36</v>
      </c>
      <c r="C39" s="189"/>
      <c r="D39" s="189"/>
      <c r="E39" s="189"/>
      <c r="F39" s="189"/>
      <c r="G39" s="189"/>
      <c r="H39" s="189"/>
      <c r="I39" s="189"/>
      <c r="K39" s="244"/>
      <c r="L39" s="244"/>
      <c r="M39" s="244"/>
      <c r="P39" s="242">
        <f>'Заповнюємо № 1'!D71</f>
        <v>0</v>
      </c>
      <c r="Q39" s="242"/>
      <c r="R39" s="242"/>
      <c r="S39" s="242"/>
      <c r="T39" s="242"/>
      <c r="U39" s="242"/>
      <c r="V39" s="242"/>
      <c r="W39" s="242"/>
      <c r="X39" s="242"/>
    </row>
    <row r="40" spans="9:24" ht="12.75">
      <c r="I40" s="243"/>
      <c r="J40" s="243"/>
      <c r="K40" s="245" t="s">
        <v>61</v>
      </c>
      <c r="L40" s="245"/>
      <c r="M40" s="245"/>
      <c r="P40" s="225" t="s">
        <v>58</v>
      </c>
      <c r="Q40" s="225"/>
      <c r="R40" s="225"/>
      <c r="S40" s="225"/>
      <c r="T40" s="225"/>
      <c r="U40" s="225"/>
      <c r="V40" s="225"/>
      <c r="W40" s="225"/>
      <c r="X40" s="225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spans="4:18" ht="12.75" hidden="1">
      <c r="D50" s="121" t="s">
        <v>114</v>
      </c>
      <c r="E50" s="121"/>
      <c r="F50" s="123">
        <f>'Протокол № 1'!E71+'Протокол № 2'!E71+'Протокол № 3'!E71+'Протокол № 4'!E71</f>
        <v>0</v>
      </c>
      <c r="G50" s="124" t="e">
        <f>F50/$F$55</f>
        <v>#DIV/0!</v>
      </c>
      <c r="O50" s="121" t="s">
        <v>114</v>
      </c>
      <c r="P50" s="121"/>
      <c r="Q50" s="123">
        <f>'Протокол № 1'!J71+'Протокол № 2'!J71+'Протокол № 3'!J71+'Протокол № 4'!J71</f>
        <v>0</v>
      </c>
      <c r="R50" s="125" t="e">
        <f>Q50/$O$55</f>
        <v>#DIV/0!</v>
      </c>
    </row>
    <row r="51" spans="4:18" ht="12.75" hidden="1">
      <c r="D51" s="121" t="s">
        <v>115</v>
      </c>
      <c r="E51" s="121"/>
      <c r="F51" s="123">
        <f>'Протокол № 1'!E72+'Протокол № 2'!E72+'Протокол № 3'!E72+'Протокол № 4'!E72</f>
        <v>0</v>
      </c>
      <c r="G51" s="124" t="e">
        <f>F51/$F$55</f>
        <v>#DIV/0!</v>
      </c>
      <c r="O51" s="121" t="s">
        <v>115</v>
      </c>
      <c r="P51" s="121"/>
      <c r="Q51" s="123">
        <f>'Протокол № 1'!J72+'Протокол № 2'!J72+'Протокол № 3'!J72+'Протокол № 4'!J72</f>
        <v>0</v>
      </c>
      <c r="R51" s="125" t="e">
        <f>Q51/$O$55</f>
        <v>#DIV/0!</v>
      </c>
    </row>
    <row r="52" spans="4:18" ht="12.75" hidden="1">
      <c r="D52" s="121" t="s">
        <v>116</v>
      </c>
      <c r="E52" s="121"/>
      <c r="F52" s="123">
        <f>'Протокол № 1'!E73+'Протокол № 2'!E73+'Протокол № 3'!E73+'Протокол № 4'!E73</f>
        <v>0</v>
      </c>
      <c r="G52" s="124" t="e">
        <f>F52/$F$55</f>
        <v>#DIV/0!</v>
      </c>
      <c r="O52" s="121" t="s">
        <v>116</v>
      </c>
      <c r="P52" s="121"/>
      <c r="Q52" s="123">
        <f>'Протокол № 1'!J73+'Протокол № 2'!J73+'Протокол № 3'!J73+'Протокол № 4'!J73</f>
        <v>0</v>
      </c>
      <c r="R52" s="125" t="e">
        <f>Q52/$O$55</f>
        <v>#DIV/0!</v>
      </c>
    </row>
    <row r="53" spans="4:18" ht="12.75" hidden="1">
      <c r="D53" s="121" t="s">
        <v>50</v>
      </c>
      <c r="E53" s="121"/>
      <c r="F53" s="122">
        <f>'Протокол № 1'!E74+'Протокол № 2'!E74+'Протокол № 3'!E74+'Протокол № 4'!E74</f>
        <v>0</v>
      </c>
      <c r="G53" s="124" t="e">
        <f>F53/$F$55</f>
        <v>#DIV/0!</v>
      </c>
      <c r="O53" s="121" t="s">
        <v>50</v>
      </c>
      <c r="P53" s="121"/>
      <c r="Q53" s="123">
        <f>'Протокол № 1'!J74+'Протокол № 2'!J74+'Протокол № 3'!J74+'Протокол № 4'!J74</f>
        <v>0</v>
      </c>
      <c r="R53" s="125" t="e">
        <f>Q53/$O$55</f>
        <v>#DIV/0!</v>
      </c>
    </row>
    <row r="54" ht="12.75" hidden="1"/>
    <row r="55" spans="6:15" ht="12.75" hidden="1">
      <c r="F55" s="92">
        <f>'Протокол № 1'!I53+'Протокол № 2'!I53+'Протокол № 3'!I53+'Протокол № 4'!I53</f>
        <v>0</v>
      </c>
      <c r="O55" s="92">
        <f>'Протокол № 1'!I55+'Протокол № 2'!I55+'Протокол № 3'!I55+'Протокол № 4'!I55</f>
        <v>0</v>
      </c>
    </row>
    <row r="56" ht="12.75" hidden="1"/>
    <row r="57" spans="4:17" ht="12.75" hidden="1">
      <c r="D57">
        <v>1</v>
      </c>
      <c r="F57" s="92">
        <f>'Протокол № 1'!E57+'Протокол № 2'!E57+'Протокол № 3'!E57+'Протокол № 4'!E57</f>
        <v>0</v>
      </c>
      <c r="G57" s="92">
        <f>F57*D57</f>
        <v>0</v>
      </c>
      <c r="O57">
        <v>1</v>
      </c>
      <c r="P57" s="92">
        <f>'Протокол № 1'!J57+'Протокол № 2'!J57+'Протокол № 3'!J57+'Протокол № 4'!J57</f>
        <v>0</v>
      </c>
      <c r="Q57" s="92">
        <f>P57*O57</f>
        <v>0</v>
      </c>
    </row>
    <row r="58" spans="4:17" ht="12.75" hidden="1">
      <c r="D58">
        <v>2</v>
      </c>
      <c r="F58" s="92">
        <f>'Протокол № 1'!E58+'Протокол № 2'!E58+'Протокол № 3'!E58+'Протокол № 4'!E58</f>
        <v>0</v>
      </c>
      <c r="G58" s="92">
        <f aca="true" t="shared" si="1" ref="G58:G68">F58*D58</f>
        <v>0</v>
      </c>
      <c r="O58">
        <v>2</v>
      </c>
      <c r="P58" s="92">
        <f>'Протокол № 1'!J58+'Протокол № 2'!J58+'Протокол № 3'!J58+'Протокол № 4'!J58</f>
        <v>0</v>
      </c>
      <c r="Q58" s="92">
        <f aca="true" t="shared" si="2" ref="Q58:Q68">P58*O58</f>
        <v>0</v>
      </c>
    </row>
    <row r="59" spans="4:17" ht="12.75" hidden="1">
      <c r="D59">
        <v>3</v>
      </c>
      <c r="F59" s="92">
        <f>'Протокол № 1'!E59+'Протокол № 2'!E59+'Протокол № 3'!E59+'Протокол № 4'!E59</f>
        <v>0</v>
      </c>
      <c r="G59" s="92">
        <f t="shared" si="1"/>
        <v>0</v>
      </c>
      <c r="O59">
        <v>3</v>
      </c>
      <c r="P59" s="92">
        <f>'Протокол № 1'!J59+'Протокол № 2'!J59+'Протокол № 3'!J59+'Протокол № 4'!J59</f>
        <v>0</v>
      </c>
      <c r="Q59" s="92">
        <f t="shared" si="2"/>
        <v>0</v>
      </c>
    </row>
    <row r="60" spans="4:17" ht="12.75" hidden="1">
      <c r="D60">
        <v>4</v>
      </c>
      <c r="F60" s="92">
        <f>'Протокол № 1'!E60+'Протокол № 2'!E60+'Протокол № 3'!E60+'Протокол № 4'!E60</f>
        <v>0</v>
      </c>
      <c r="G60" s="92">
        <f t="shared" si="1"/>
        <v>0</v>
      </c>
      <c r="O60">
        <v>4</v>
      </c>
      <c r="P60" s="92">
        <f>'Протокол № 1'!J60+'Протокол № 2'!J60+'Протокол № 3'!J60+'Протокол № 4'!J60</f>
        <v>0</v>
      </c>
      <c r="Q60" s="92">
        <f t="shared" si="2"/>
        <v>0</v>
      </c>
    </row>
    <row r="61" spans="4:17" ht="12.75" hidden="1">
      <c r="D61">
        <v>5</v>
      </c>
      <c r="F61" s="92">
        <f>'Протокол № 1'!E61+'Протокол № 2'!E61+'Протокол № 3'!E61+'Протокол № 4'!E61</f>
        <v>0</v>
      </c>
      <c r="G61" s="92">
        <f t="shared" si="1"/>
        <v>0</v>
      </c>
      <c r="O61">
        <v>5</v>
      </c>
      <c r="P61" s="92">
        <f>'Протокол № 1'!J61+'Протокол № 2'!J61+'Протокол № 3'!J61+'Протокол № 4'!J61</f>
        <v>0</v>
      </c>
      <c r="Q61" s="92">
        <f t="shared" si="2"/>
        <v>0</v>
      </c>
    </row>
    <row r="62" spans="4:17" ht="12.75" hidden="1">
      <c r="D62">
        <v>6</v>
      </c>
      <c r="F62" s="92">
        <f>'Протокол № 1'!E62+'Протокол № 2'!E62+'Протокол № 3'!E62+'Протокол № 4'!E62</f>
        <v>0</v>
      </c>
      <c r="G62" s="92">
        <f t="shared" si="1"/>
        <v>0</v>
      </c>
      <c r="O62">
        <v>6</v>
      </c>
      <c r="P62" s="92">
        <f>'Протокол № 1'!J62+'Протокол № 2'!J62+'Протокол № 3'!J62+'Протокол № 4'!J62</f>
        <v>0</v>
      </c>
      <c r="Q62" s="92">
        <f t="shared" si="2"/>
        <v>0</v>
      </c>
    </row>
    <row r="63" spans="4:17" ht="12.75" hidden="1">
      <c r="D63">
        <v>7</v>
      </c>
      <c r="F63" s="92">
        <f>'Протокол № 1'!E63+'Протокол № 2'!E63+'Протокол № 3'!E63+'Протокол № 4'!E63</f>
        <v>0</v>
      </c>
      <c r="G63" s="92">
        <f t="shared" si="1"/>
        <v>0</v>
      </c>
      <c r="O63">
        <v>7</v>
      </c>
      <c r="P63" s="92">
        <f>'Протокол № 1'!J63+'Протокол № 2'!J63+'Протокол № 3'!J63+'Протокол № 4'!J63</f>
        <v>0</v>
      </c>
      <c r="Q63" s="92">
        <f t="shared" si="2"/>
        <v>0</v>
      </c>
    </row>
    <row r="64" spans="4:17" ht="12.75" hidden="1">
      <c r="D64">
        <v>8</v>
      </c>
      <c r="F64" s="92">
        <f>'Протокол № 1'!E64+'Протокол № 2'!E64+'Протокол № 3'!E64+'Протокол № 4'!E64</f>
        <v>0</v>
      </c>
      <c r="G64" s="92">
        <f t="shared" si="1"/>
        <v>0</v>
      </c>
      <c r="O64">
        <v>8</v>
      </c>
      <c r="P64" s="92">
        <f>'Протокол № 1'!J64+'Протокол № 2'!J64+'Протокол № 3'!J64+'Протокол № 4'!J64</f>
        <v>0</v>
      </c>
      <c r="Q64" s="92">
        <f t="shared" si="2"/>
        <v>0</v>
      </c>
    </row>
    <row r="65" spans="4:17" ht="12.75" hidden="1">
      <c r="D65">
        <v>9</v>
      </c>
      <c r="F65" s="92">
        <f>'Протокол № 1'!E65+'Протокол № 2'!E65+'Протокол № 3'!E65+'Протокол № 4'!E65</f>
        <v>0</v>
      </c>
      <c r="G65" s="92">
        <f t="shared" si="1"/>
        <v>0</v>
      </c>
      <c r="O65">
        <v>9</v>
      </c>
      <c r="P65" s="92">
        <f>'Протокол № 1'!J65+'Протокол № 2'!J65+'Протокол № 3'!J65+'Протокол № 4'!J65</f>
        <v>0</v>
      </c>
      <c r="Q65" s="92">
        <f t="shared" si="2"/>
        <v>0</v>
      </c>
    </row>
    <row r="66" spans="4:17" ht="12.75" hidden="1">
      <c r="D66">
        <v>10</v>
      </c>
      <c r="F66" s="92">
        <f>'Протокол № 1'!E66+'Протокол № 2'!E66+'Протокол № 3'!E66+'Протокол № 4'!E66</f>
        <v>0</v>
      </c>
      <c r="G66" s="92">
        <f t="shared" si="1"/>
        <v>0</v>
      </c>
      <c r="O66">
        <v>10</v>
      </c>
      <c r="P66" s="92">
        <f>'Протокол № 1'!J66+'Протокол № 2'!J66+'Протокол № 3'!J66+'Протокол № 4'!J66</f>
        <v>0</v>
      </c>
      <c r="Q66" s="92">
        <f t="shared" si="2"/>
        <v>0</v>
      </c>
    </row>
    <row r="67" spans="4:17" ht="12.75" hidden="1">
      <c r="D67">
        <v>11</v>
      </c>
      <c r="F67" s="92">
        <f>'Протокол № 1'!E67+'Протокол № 2'!E67+'Протокол № 3'!E67+'Протокол № 4'!E67</f>
        <v>0</v>
      </c>
      <c r="G67" s="92">
        <f t="shared" si="1"/>
        <v>0</v>
      </c>
      <c r="O67">
        <v>11</v>
      </c>
      <c r="P67" s="92">
        <f>'Протокол № 1'!J67+'Протокол № 2'!J67+'Протокол № 3'!J67+'Протокол № 4'!J67</f>
        <v>0</v>
      </c>
      <c r="Q67" s="92">
        <f t="shared" si="2"/>
        <v>0</v>
      </c>
    </row>
    <row r="68" spans="4:17" ht="12.75" hidden="1">
      <c r="D68">
        <v>12</v>
      </c>
      <c r="F68" s="92">
        <f>'Протокол № 1'!E68+'Протокол № 2'!E68+'Протокол № 3'!E68+'Протокол № 4'!E68</f>
        <v>0</v>
      </c>
      <c r="G68" s="92">
        <f t="shared" si="1"/>
        <v>0</v>
      </c>
      <c r="O68">
        <v>12</v>
      </c>
      <c r="P68" s="92">
        <f>'Протокол № 1'!J68+'Протокол № 2'!J68+'Протокол № 3'!J68+'Протокол № 4'!J68</f>
        <v>0</v>
      </c>
      <c r="Q68" s="92">
        <f t="shared" si="2"/>
        <v>0</v>
      </c>
    </row>
    <row r="69" ht="12.75" hidden="1"/>
    <row r="70" spans="6:18" ht="12.75" hidden="1">
      <c r="F70" s="126">
        <f>SUM(F57:F68)</f>
        <v>0</v>
      </c>
      <c r="G70" s="126">
        <f>SUM(G57:G68)</f>
        <v>0</v>
      </c>
      <c r="H70" t="e">
        <f>G70/F70</f>
        <v>#DIV/0!</v>
      </c>
      <c r="P70" s="126">
        <f>SUM(P57:P68)</f>
        <v>0</v>
      </c>
      <c r="Q70" s="126">
        <f>SUM(Q57:Q68)</f>
        <v>0</v>
      </c>
      <c r="R70" t="e">
        <f>Q70/P70</f>
        <v>#DIV/0!</v>
      </c>
    </row>
  </sheetData>
  <sheetProtection password="C4EF" sheet="1"/>
  <mergeCells count="72">
    <mergeCell ref="Z27:AA27"/>
    <mergeCell ref="AB27:AC27"/>
    <mergeCell ref="Q27:R27"/>
    <mergeCell ref="U27:V27"/>
    <mergeCell ref="S27:T27"/>
    <mergeCell ref="I34:J34"/>
    <mergeCell ref="K36:M36"/>
    <mergeCell ref="B36:I36"/>
    <mergeCell ref="P39:X39"/>
    <mergeCell ref="B39:I39"/>
    <mergeCell ref="K37:M37"/>
    <mergeCell ref="P40:X40"/>
    <mergeCell ref="P36:X36"/>
    <mergeCell ref="I37:J37"/>
    <mergeCell ref="K39:M39"/>
    <mergeCell ref="I40:J40"/>
    <mergeCell ref="K40:M40"/>
    <mergeCell ref="K33:M33"/>
    <mergeCell ref="B33:I33"/>
    <mergeCell ref="X27:Y27"/>
    <mergeCell ref="J24:K24"/>
    <mergeCell ref="B24:G24"/>
    <mergeCell ref="H24:I24"/>
    <mergeCell ref="L24:M24"/>
    <mergeCell ref="F30:K30"/>
    <mergeCell ref="L27:M27"/>
    <mergeCell ref="D27:K27"/>
    <mergeCell ref="N22:P22"/>
    <mergeCell ref="P37:X37"/>
    <mergeCell ref="N23:P23"/>
    <mergeCell ref="N24:P24"/>
    <mergeCell ref="Q24:T24"/>
    <mergeCell ref="Q22:T22"/>
    <mergeCell ref="W19:Y24"/>
    <mergeCell ref="Q21:T21"/>
    <mergeCell ref="Q23:T23"/>
    <mergeCell ref="O27:P27"/>
    <mergeCell ref="J23:K23"/>
    <mergeCell ref="L23:M23"/>
    <mergeCell ref="B22:G22"/>
    <mergeCell ref="J22:K22"/>
    <mergeCell ref="L22:M22"/>
    <mergeCell ref="H23:I23"/>
    <mergeCell ref="B23:G23"/>
    <mergeCell ref="F28:K28"/>
    <mergeCell ref="F29:K29"/>
    <mergeCell ref="N21:P21"/>
    <mergeCell ref="H19:I20"/>
    <mergeCell ref="J19:K20"/>
    <mergeCell ref="L19:M20"/>
    <mergeCell ref="N19:P20"/>
    <mergeCell ref="H21:I21"/>
    <mergeCell ref="J21:K21"/>
    <mergeCell ref="H22:I22"/>
    <mergeCell ref="O10:V10"/>
    <mergeCell ref="B21:G21"/>
    <mergeCell ref="U19:U20"/>
    <mergeCell ref="Q19:T20"/>
    <mergeCell ref="V19:V20"/>
    <mergeCell ref="D10:D11"/>
    <mergeCell ref="B19:G20"/>
    <mergeCell ref="L21:M21"/>
    <mergeCell ref="B2:Y2"/>
    <mergeCell ref="X10:X11"/>
    <mergeCell ref="Y10:Y11"/>
    <mergeCell ref="C4:M4"/>
    <mergeCell ref="C5:M5"/>
    <mergeCell ref="C6:M6"/>
    <mergeCell ref="C7:M7"/>
    <mergeCell ref="C8:M8"/>
    <mergeCell ref="B10:B11"/>
    <mergeCell ref="F10:M10"/>
  </mergeCells>
  <conditionalFormatting sqref="M17">
    <cfRule type="expression" priority="1" dxfId="82" stopIfTrue="1">
      <formula>D17=0</formula>
    </cfRule>
  </conditionalFormatting>
  <conditionalFormatting sqref="B12:B15">
    <cfRule type="expression" priority="2" dxfId="79" stopIfTrue="1">
      <formula>D12=0</formula>
    </cfRule>
  </conditionalFormatting>
  <conditionalFormatting sqref="P39:X39 P36:X36 C4:C8 D12:D15">
    <cfRule type="cellIs" priority="3" dxfId="79" operator="equal" stopIfTrue="1">
      <formula>0</formula>
    </cfRule>
  </conditionalFormatting>
  <conditionalFormatting sqref="L28:V30 X28:AC30">
    <cfRule type="expression" priority="4" dxfId="79" stopIfTrue="1">
      <formula>$O$55=0</formula>
    </cfRule>
  </conditionalFormatting>
  <conditionalFormatting sqref="X12:Y12 F12:M12 O12:V12 B21:V21">
    <cfRule type="expression" priority="5" dxfId="79" stopIfTrue="1">
      <formula>$D$12=0</formula>
    </cfRule>
  </conditionalFormatting>
  <conditionalFormatting sqref="X13:Y13 O13:V13 F13:M13 B22:V22">
    <cfRule type="expression" priority="6" dxfId="79" stopIfTrue="1">
      <formula>$D$13=0</formula>
    </cfRule>
  </conditionalFormatting>
  <conditionalFormatting sqref="X14:Y14 F14:M14 O14:V14 B23:V23">
    <cfRule type="expression" priority="7" dxfId="79" stopIfTrue="1">
      <formula>$D$14=0</formula>
    </cfRule>
  </conditionalFormatting>
  <conditionalFormatting sqref="X15:Y15 F15:M15 O15:V15 B24:V24">
    <cfRule type="expression" priority="8" dxfId="79" stopIfTrue="1">
      <formula>$D$15=0</formula>
    </cfRule>
  </conditionalFormatting>
  <conditionalFormatting sqref="O17:V17 F17:L17">
    <cfRule type="expression" priority="9" dxfId="82" stopIfTrue="1">
      <formula>$D$15=0</formula>
    </cfRule>
  </conditionalFormatting>
  <conditionalFormatting sqref="D16:D17">
    <cfRule type="cellIs" priority="10" dxfId="82" operator="equal" stopIfTrue="1">
      <formula>0</formula>
    </cfRule>
  </conditionalFormatting>
  <conditionalFormatting sqref="F16:M16 O16:V16 X16:Y17">
    <cfRule type="expression" priority="11" dxfId="82" stopIfTrue="1">
      <formula>$D$16=0</formula>
    </cfRule>
  </conditionalFormatting>
  <printOptions/>
  <pageMargins left="0.17" right="0.28" top="0.25" bottom="0.2" header="0.17" footer="0.17"/>
  <pageSetup horizontalDpi="600" verticalDpi="600" orientation="landscape" paperSize="9" scale="73" r:id="rId1"/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O99"/>
  <sheetViews>
    <sheetView view="pageBreakPreview" zoomScale="75" zoomScaleNormal="75" zoomScaleSheetLayoutView="75" zoomScalePageLayoutView="0" workbookViewId="0" topLeftCell="A55">
      <selection activeCell="D93" sqref="D93"/>
    </sheetView>
  </sheetViews>
  <sheetFormatPr defaultColWidth="9.00390625" defaultRowHeight="12.75"/>
  <cols>
    <col min="1" max="1" width="0.74609375" style="10" customWidth="1"/>
    <col min="2" max="2" width="5.625" style="12" customWidth="1"/>
    <col min="3" max="3" width="29.125" style="10" customWidth="1"/>
    <col min="4" max="4" width="18.375" style="10" customWidth="1"/>
    <col min="5" max="5" width="8.625" style="10" customWidth="1"/>
    <col min="6" max="8" width="8.625" style="11" hidden="1" customWidth="1"/>
    <col min="9" max="10" width="8.625" style="10" customWidth="1"/>
    <col min="11" max="13" width="5.75390625" style="11" hidden="1" customWidth="1"/>
    <col min="14" max="14" width="10.875" style="10" customWidth="1"/>
    <col min="15" max="15" width="11.375" style="10" customWidth="1"/>
    <col min="16" max="16384" width="9.125" style="10" customWidth="1"/>
  </cols>
  <sheetData>
    <row r="1" ht="6" customHeight="1"/>
    <row r="2" spans="2:15" ht="54.75" customHeight="1">
      <c r="B2" s="177" t="s">
        <v>136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2:10" ht="15.75">
      <c r="B3" s="258" t="str">
        <f>'Заповнюємо № 1'!FY107</f>
        <v>Район</v>
      </c>
      <c r="C3" s="258"/>
      <c r="D3" s="41">
        <f>'Заповнюємо № 1'!FY101</f>
      </c>
      <c r="E3" s="6"/>
      <c r="I3" s="3"/>
      <c r="J3" s="3"/>
    </row>
    <row r="4" spans="2:10" ht="15.75">
      <c r="B4" s="258" t="s">
        <v>12</v>
      </c>
      <c r="C4" s="258"/>
      <c r="D4" s="41">
        <f>'Заповнюємо № 1'!D4</f>
        <v>0</v>
      </c>
      <c r="E4" s="6"/>
      <c r="I4" s="3"/>
      <c r="J4" s="3"/>
    </row>
    <row r="5" spans="2:10" ht="15.75">
      <c r="B5" s="258" t="s">
        <v>13</v>
      </c>
      <c r="C5" s="258"/>
      <c r="D5" s="41">
        <f>'Заповнюємо № 1'!D5</f>
        <v>0</v>
      </c>
      <c r="E5" s="5"/>
      <c r="I5" s="3"/>
      <c r="J5" s="3"/>
    </row>
    <row r="6" spans="2:10" ht="15.75">
      <c r="B6" s="258" t="s">
        <v>0</v>
      </c>
      <c r="C6" s="258"/>
      <c r="D6" s="41">
        <f>'Заповнюємо № 1'!D6</f>
        <v>0</v>
      </c>
      <c r="E6" s="5"/>
      <c r="I6" s="3"/>
      <c r="J6" s="3"/>
    </row>
    <row r="7" spans="2:10" ht="15.75">
      <c r="B7" s="258" t="s">
        <v>27</v>
      </c>
      <c r="C7" s="258"/>
      <c r="D7" s="41" t="str">
        <f>'Заповнюємо № 1'!FY41</f>
        <v>Математика</v>
      </c>
      <c r="E7" s="5"/>
      <c r="I7" s="3"/>
      <c r="J7" s="3"/>
    </row>
    <row r="8" spans="2:10" ht="15.75">
      <c r="B8" s="258" t="s">
        <v>28</v>
      </c>
      <c r="C8" s="258"/>
      <c r="D8" s="53">
        <f>'Заповнюємо № 1'!D8</f>
        <v>0</v>
      </c>
      <c r="E8" s="5"/>
      <c r="I8" s="3"/>
      <c r="J8" s="3"/>
    </row>
    <row r="9" spans="2:10" ht="15.75">
      <c r="B9" s="258" t="s">
        <v>14</v>
      </c>
      <c r="C9" s="258"/>
      <c r="D9" s="41">
        <f>'Заповнюємо № 1'!D9</f>
        <v>0</v>
      </c>
      <c r="E9" s="5"/>
      <c r="I9" s="3"/>
      <c r="J9" s="3"/>
    </row>
    <row r="10" spans="2:10" ht="15.75">
      <c r="B10" s="258" t="s">
        <v>29</v>
      </c>
      <c r="C10" s="258"/>
      <c r="D10" s="41">
        <f>IF('Заповнюємо № 1'!GA13=1,"Спеціаліст",IF('Заповнюємо № 1'!GA13=2,"І категорія",IF('Заповнюємо № 1'!GA13=3,"ІІ категорія",IF('Заповнюємо № 1'!GA13=4,"Вища категорія",""))))</f>
      </c>
      <c r="E10" s="54" t="s">
        <v>30</v>
      </c>
      <c r="I10" s="41">
        <f>IF('Заповнюємо № 1'!GA8=1,"Старший учитель",IF('Заповнюємо № 1'!GA8=2,"Учитель-методист",""))</f>
      </c>
      <c r="J10" s="3"/>
    </row>
    <row r="11" spans="2:10" ht="15" customHeight="1">
      <c r="B11" s="258" t="s">
        <v>31</v>
      </c>
      <c r="C11" s="258"/>
      <c r="D11" s="41">
        <f>'Заповнюємо № 1'!D11</f>
        <v>0</v>
      </c>
      <c r="E11" s="5"/>
      <c r="I11" s="3"/>
      <c r="J11" s="3"/>
    </row>
    <row r="12" ht="7.5" customHeight="1" thickBot="1"/>
    <row r="13" spans="2:15" ht="55.5" customHeight="1" thickBot="1">
      <c r="B13" s="265" t="s">
        <v>7</v>
      </c>
      <c r="C13" s="259" t="s">
        <v>8</v>
      </c>
      <c r="D13" s="260"/>
      <c r="E13" s="263" t="s">
        <v>118</v>
      </c>
      <c r="F13" s="13"/>
      <c r="G13" s="13"/>
      <c r="H13" s="13"/>
      <c r="I13" s="196" t="s">
        <v>32</v>
      </c>
      <c r="J13" s="197"/>
      <c r="K13" s="14"/>
      <c r="L13" s="14"/>
      <c r="M13" s="14"/>
      <c r="N13" s="256" t="s">
        <v>18</v>
      </c>
      <c r="O13" s="254" t="s">
        <v>19</v>
      </c>
    </row>
    <row r="14" spans="2:15" ht="102.75" customHeight="1" thickBot="1">
      <c r="B14" s="266"/>
      <c r="C14" s="261"/>
      <c r="D14" s="262"/>
      <c r="E14" s="264"/>
      <c r="F14" s="13"/>
      <c r="G14" s="13"/>
      <c r="H14" s="13"/>
      <c r="I14" s="43" t="s">
        <v>9</v>
      </c>
      <c r="J14" s="44" t="s">
        <v>10</v>
      </c>
      <c r="K14" s="15"/>
      <c r="L14" s="15"/>
      <c r="M14" s="15"/>
      <c r="N14" s="257"/>
      <c r="O14" s="255"/>
    </row>
    <row r="15" spans="2:15" ht="17.25" customHeight="1" thickBot="1">
      <c r="B15" s="16">
        <f>'Заповнюємо № 1'!B16</f>
        <v>1</v>
      </c>
      <c r="C15" s="251">
        <f>'Заповнюємо № 1'!C16</f>
        <v>0</v>
      </c>
      <c r="D15" s="252"/>
      <c r="E15" s="17">
        <f>'Заповнюємо № 1'!E16</f>
        <v>0</v>
      </c>
      <c r="F15" s="18">
        <f>IF(E15=12,"високий",IF(E15=11,"високий",IF(E15=10,"високий",IF(E15=9,"достатній",IF(E15=8,"достатній",IF(E15=7,"достатній",IF(E15=6,"середній",IF(E15=5,"середній",G15))))))))</f>
      </c>
      <c r="G15" s="18">
        <f>IF(E15=4,"середній",IF(E15=3,"низький",IF(E15=2,"низький",IF(E15=1,"низький",IF(E15="н",0,"")))))</f>
      </c>
      <c r="H15" s="18">
        <f>IF(F15="високий",4,IF(F15="достатній",3,IF(F15="середній",2,IF(F15="низький",1,IF(F15=0,0,"")))))</f>
      </c>
      <c r="I15" s="17">
        <f>'Заповнюємо № 1'!F16</f>
        <v>0</v>
      </c>
      <c r="J15" s="17">
        <f>'Заповнюємо № 1'!G16</f>
        <v>0</v>
      </c>
      <c r="K15" s="19">
        <f>IF(J15=12,"високий",IF(J15=11,"високий",IF(J15=10,"високий",IF(J15=9,"достатній",IF(J15=8,"достатній",IF(J15=7,"достатній",IF(J15=6,"середній",IF(J15=5,"середній",L15))))))))</f>
      </c>
      <c r="L15" s="19">
        <f>IF(J15=4,"середній",IF(J15=3,"низький",IF(J15=2,"низький",IF(J15=1,"низький",IF(J15="н",0,"")))))</f>
      </c>
      <c r="M15" s="19">
        <f>IF(K15="високий",4,IF(K15="достатній",3,IF(K15="середній",2,IF(K15="низький",1,IF(K15=0,0,"")))))</f>
      </c>
      <c r="N15" s="20">
        <f>IF(M15&gt;H15,3,IF(M15=H15,2,IF(J15="н",1,IF(M15&lt;H15,"розбіжність",""))))</f>
        <v>2</v>
      </c>
      <c r="O15" s="20">
        <f>IF(J15&lt;&gt;I15,"розбіжність","")</f>
      </c>
    </row>
    <row r="16" spans="2:15" ht="17.25" customHeight="1" thickBot="1">
      <c r="B16" s="16">
        <f>'Заповнюємо № 1'!B17</f>
        <v>2</v>
      </c>
      <c r="C16" s="251">
        <f>'Заповнюємо № 1'!C17</f>
        <v>0</v>
      </c>
      <c r="D16" s="252"/>
      <c r="E16" s="17">
        <f>'Заповнюємо № 1'!E17</f>
        <v>0</v>
      </c>
      <c r="F16" s="18">
        <f aca="true" t="shared" si="0" ref="F16:F50">IF(E16=12,"високий",IF(E16=11,"високий",IF(E16=10,"високий",IF(E16=9,"достатній",IF(E16=8,"достатній",IF(E16=7,"достатній",IF(E16=6,"середній",IF(E16=5,"середній",G16))))))))</f>
      </c>
      <c r="G16" s="18">
        <f aca="true" t="shared" si="1" ref="G16:G50">IF(E16=4,"середній",IF(E16=3,"низький",IF(E16=2,"низький",IF(E16=1,"низький",IF(E16="н",0,"")))))</f>
      </c>
      <c r="H16" s="18">
        <f aca="true" t="shared" si="2" ref="H16:H50">IF(F16="високий",4,IF(F16="достатній",3,IF(F16="середній",2,IF(F16="низький",1,IF(F16=0,0,"")))))</f>
      </c>
      <c r="I16" s="17">
        <f>'Заповнюємо № 1'!F17</f>
        <v>0</v>
      </c>
      <c r="J16" s="17">
        <f>'Заповнюємо № 1'!G17</f>
        <v>0</v>
      </c>
      <c r="K16" s="19">
        <f aca="true" t="shared" si="3" ref="K16:K50">IF(J16=12,"високий",IF(J16=11,"високий",IF(J16=10,"високий",IF(J16=9,"достатній",IF(J16=8,"достатній",IF(J16=7,"достатній",IF(J16=6,"середній",IF(J16=5,"середній",L16))))))))</f>
      </c>
      <c r="L16" s="19">
        <f aca="true" t="shared" si="4" ref="L16:L50">IF(J16=4,"середній",IF(J16=3,"низький",IF(J16=2,"низький",IF(J16=1,"низький",IF(J16="н",0,"")))))</f>
      </c>
      <c r="M16" s="19">
        <f aca="true" t="shared" si="5" ref="M16:M50">IF(K16="високий",4,IF(K16="достатній",3,IF(K16="середній",2,IF(K16="низький",1,IF(K16=0,0,"")))))</f>
      </c>
      <c r="N16" s="20">
        <f aca="true" t="shared" si="6" ref="N16:N50">IF(M16&gt;H16,3,IF(M16=H16,2,IF(J16="н",1,IF(M16&lt;H16,"розбіжність",""))))</f>
        <v>2</v>
      </c>
      <c r="O16" s="20">
        <f aca="true" t="shared" si="7" ref="O16:O50">IF(J16&lt;&gt;I16,"розбіжність","")</f>
      </c>
    </row>
    <row r="17" spans="2:15" ht="17.25" customHeight="1" thickBot="1">
      <c r="B17" s="16">
        <f>'Заповнюємо № 1'!B18</f>
        <v>3</v>
      </c>
      <c r="C17" s="251">
        <f>'Заповнюємо № 1'!C18</f>
        <v>0</v>
      </c>
      <c r="D17" s="252"/>
      <c r="E17" s="17">
        <f>'Заповнюємо № 1'!E18</f>
        <v>0</v>
      </c>
      <c r="F17" s="18">
        <f t="shared" si="0"/>
      </c>
      <c r="G17" s="18">
        <f t="shared" si="1"/>
      </c>
      <c r="H17" s="18">
        <f t="shared" si="2"/>
      </c>
      <c r="I17" s="17">
        <f>'Заповнюємо № 1'!F18</f>
        <v>0</v>
      </c>
      <c r="J17" s="17">
        <f>'Заповнюємо № 1'!G18</f>
        <v>0</v>
      </c>
      <c r="K17" s="19">
        <f t="shared" si="3"/>
      </c>
      <c r="L17" s="19">
        <f t="shared" si="4"/>
      </c>
      <c r="M17" s="19">
        <f t="shared" si="5"/>
      </c>
      <c r="N17" s="20">
        <f t="shared" si="6"/>
        <v>2</v>
      </c>
      <c r="O17" s="20">
        <f t="shared" si="7"/>
      </c>
    </row>
    <row r="18" spans="2:15" ht="17.25" customHeight="1" thickBot="1">
      <c r="B18" s="16">
        <f>'Заповнюємо № 1'!B19</f>
        <v>4</v>
      </c>
      <c r="C18" s="251">
        <f>'Заповнюємо № 1'!C19</f>
        <v>0</v>
      </c>
      <c r="D18" s="252"/>
      <c r="E18" s="17">
        <f>'Заповнюємо № 1'!E19</f>
        <v>0</v>
      </c>
      <c r="F18" s="18">
        <f t="shared" si="0"/>
      </c>
      <c r="G18" s="18">
        <f t="shared" si="1"/>
      </c>
      <c r="H18" s="18">
        <f t="shared" si="2"/>
      </c>
      <c r="I18" s="17">
        <f>'Заповнюємо № 1'!F19</f>
        <v>0</v>
      </c>
      <c r="J18" s="17">
        <f>'Заповнюємо № 1'!G19</f>
        <v>0</v>
      </c>
      <c r="K18" s="19">
        <f t="shared" si="3"/>
      </c>
      <c r="L18" s="19">
        <f t="shared" si="4"/>
      </c>
      <c r="M18" s="19">
        <f t="shared" si="5"/>
      </c>
      <c r="N18" s="20">
        <f t="shared" si="6"/>
        <v>2</v>
      </c>
      <c r="O18" s="20">
        <f t="shared" si="7"/>
      </c>
    </row>
    <row r="19" spans="2:15" ht="17.25" customHeight="1" thickBot="1">
      <c r="B19" s="16">
        <f>'Заповнюємо № 1'!B20</f>
        <v>5</v>
      </c>
      <c r="C19" s="251">
        <f>'Заповнюємо № 1'!C20</f>
        <v>0</v>
      </c>
      <c r="D19" s="252"/>
      <c r="E19" s="17">
        <f>'Заповнюємо № 1'!E20</f>
        <v>0</v>
      </c>
      <c r="F19" s="18">
        <f t="shared" si="0"/>
      </c>
      <c r="G19" s="18">
        <f t="shared" si="1"/>
      </c>
      <c r="H19" s="18">
        <f t="shared" si="2"/>
      </c>
      <c r="I19" s="17">
        <f>'Заповнюємо № 1'!F20</f>
        <v>0</v>
      </c>
      <c r="J19" s="17">
        <f>'Заповнюємо № 1'!G20</f>
        <v>0</v>
      </c>
      <c r="K19" s="19">
        <f t="shared" si="3"/>
      </c>
      <c r="L19" s="19">
        <f t="shared" si="4"/>
      </c>
      <c r="M19" s="19">
        <f t="shared" si="5"/>
      </c>
      <c r="N19" s="20">
        <f t="shared" si="6"/>
        <v>2</v>
      </c>
      <c r="O19" s="20">
        <f t="shared" si="7"/>
      </c>
    </row>
    <row r="20" spans="2:15" ht="17.25" customHeight="1" thickBot="1">
      <c r="B20" s="16">
        <f>'Заповнюємо № 1'!B21</f>
        <v>6</v>
      </c>
      <c r="C20" s="251">
        <f>'Заповнюємо № 1'!C21</f>
        <v>0</v>
      </c>
      <c r="D20" s="252"/>
      <c r="E20" s="17">
        <f>'Заповнюємо № 1'!E21</f>
        <v>0</v>
      </c>
      <c r="F20" s="18">
        <f t="shared" si="0"/>
      </c>
      <c r="G20" s="18">
        <f t="shared" si="1"/>
      </c>
      <c r="H20" s="18">
        <f t="shared" si="2"/>
      </c>
      <c r="I20" s="17">
        <f>'Заповнюємо № 1'!F21</f>
        <v>0</v>
      </c>
      <c r="J20" s="17">
        <f>'Заповнюємо № 1'!G21</f>
        <v>0</v>
      </c>
      <c r="K20" s="19">
        <f t="shared" si="3"/>
      </c>
      <c r="L20" s="19">
        <f t="shared" si="4"/>
      </c>
      <c r="M20" s="19">
        <f t="shared" si="5"/>
      </c>
      <c r="N20" s="20">
        <f t="shared" si="6"/>
        <v>2</v>
      </c>
      <c r="O20" s="20">
        <f t="shared" si="7"/>
      </c>
    </row>
    <row r="21" spans="2:15" ht="17.25" customHeight="1" thickBot="1">
      <c r="B21" s="16">
        <f>'Заповнюємо № 1'!B22</f>
        <v>7</v>
      </c>
      <c r="C21" s="251">
        <f>'Заповнюємо № 1'!C22</f>
        <v>0</v>
      </c>
      <c r="D21" s="252"/>
      <c r="E21" s="17">
        <f>'Заповнюємо № 1'!E22</f>
        <v>0</v>
      </c>
      <c r="F21" s="18">
        <f t="shared" si="0"/>
      </c>
      <c r="G21" s="18">
        <f t="shared" si="1"/>
      </c>
      <c r="H21" s="18">
        <f t="shared" si="2"/>
      </c>
      <c r="I21" s="17">
        <f>'Заповнюємо № 1'!F22</f>
        <v>0</v>
      </c>
      <c r="J21" s="17">
        <f>'Заповнюємо № 1'!G22</f>
        <v>0</v>
      </c>
      <c r="K21" s="19">
        <f t="shared" si="3"/>
      </c>
      <c r="L21" s="19">
        <f t="shared" si="4"/>
      </c>
      <c r="M21" s="19">
        <f t="shared" si="5"/>
      </c>
      <c r="N21" s="20">
        <f t="shared" si="6"/>
        <v>2</v>
      </c>
      <c r="O21" s="20">
        <f t="shared" si="7"/>
      </c>
    </row>
    <row r="22" spans="2:15" ht="17.25" customHeight="1" thickBot="1">
      <c r="B22" s="16">
        <f>'Заповнюємо № 1'!B23</f>
        <v>8</v>
      </c>
      <c r="C22" s="251">
        <f>'Заповнюємо № 1'!C23</f>
        <v>0</v>
      </c>
      <c r="D22" s="252"/>
      <c r="E22" s="17">
        <f>'Заповнюємо № 1'!E23</f>
        <v>0</v>
      </c>
      <c r="F22" s="18">
        <f t="shared" si="0"/>
      </c>
      <c r="G22" s="18">
        <f t="shared" si="1"/>
      </c>
      <c r="H22" s="18">
        <f t="shared" si="2"/>
      </c>
      <c r="I22" s="17">
        <f>'Заповнюємо № 1'!F23</f>
        <v>0</v>
      </c>
      <c r="J22" s="17">
        <f>'Заповнюємо № 1'!G23</f>
        <v>0</v>
      </c>
      <c r="K22" s="19">
        <f t="shared" si="3"/>
      </c>
      <c r="L22" s="19">
        <f t="shared" si="4"/>
      </c>
      <c r="M22" s="19">
        <f t="shared" si="5"/>
      </c>
      <c r="N22" s="20">
        <f t="shared" si="6"/>
        <v>2</v>
      </c>
      <c r="O22" s="20">
        <f t="shared" si="7"/>
      </c>
    </row>
    <row r="23" spans="2:15" ht="17.25" customHeight="1" thickBot="1">
      <c r="B23" s="16">
        <f>'Заповнюємо № 1'!B24</f>
        <v>9</v>
      </c>
      <c r="C23" s="251">
        <f>'Заповнюємо № 1'!C24</f>
        <v>0</v>
      </c>
      <c r="D23" s="252"/>
      <c r="E23" s="17">
        <f>'Заповнюємо № 1'!E24</f>
        <v>0</v>
      </c>
      <c r="F23" s="18">
        <f t="shared" si="0"/>
      </c>
      <c r="G23" s="18">
        <f t="shared" si="1"/>
      </c>
      <c r="H23" s="18">
        <f t="shared" si="2"/>
      </c>
      <c r="I23" s="17">
        <f>'Заповнюємо № 1'!F24</f>
        <v>0</v>
      </c>
      <c r="J23" s="17">
        <f>'Заповнюємо № 1'!G24</f>
        <v>0</v>
      </c>
      <c r="K23" s="19">
        <f t="shared" si="3"/>
      </c>
      <c r="L23" s="19">
        <f t="shared" si="4"/>
      </c>
      <c r="M23" s="19">
        <f t="shared" si="5"/>
      </c>
      <c r="N23" s="20">
        <f t="shared" si="6"/>
        <v>2</v>
      </c>
      <c r="O23" s="20">
        <f t="shared" si="7"/>
      </c>
    </row>
    <row r="24" spans="2:15" ht="17.25" customHeight="1" thickBot="1">
      <c r="B24" s="16">
        <f>'Заповнюємо № 1'!B25</f>
        <v>10</v>
      </c>
      <c r="C24" s="251">
        <f>'Заповнюємо № 1'!C25</f>
        <v>0</v>
      </c>
      <c r="D24" s="252"/>
      <c r="E24" s="17">
        <f>'Заповнюємо № 1'!E25</f>
        <v>0</v>
      </c>
      <c r="F24" s="18">
        <f t="shared" si="0"/>
      </c>
      <c r="G24" s="18">
        <f t="shared" si="1"/>
      </c>
      <c r="H24" s="18">
        <f t="shared" si="2"/>
      </c>
      <c r="I24" s="17">
        <f>'Заповнюємо № 1'!F25</f>
        <v>0</v>
      </c>
      <c r="J24" s="17">
        <f>'Заповнюємо № 1'!G25</f>
        <v>0</v>
      </c>
      <c r="K24" s="19">
        <f t="shared" si="3"/>
      </c>
      <c r="L24" s="19">
        <f t="shared" si="4"/>
      </c>
      <c r="M24" s="19">
        <f t="shared" si="5"/>
      </c>
      <c r="N24" s="20">
        <f t="shared" si="6"/>
        <v>2</v>
      </c>
      <c r="O24" s="20">
        <f t="shared" si="7"/>
      </c>
    </row>
    <row r="25" spans="2:15" ht="17.25" customHeight="1" thickBot="1">
      <c r="B25" s="16">
        <f>'Заповнюємо № 1'!B26</f>
        <v>11</v>
      </c>
      <c r="C25" s="251">
        <f>'Заповнюємо № 1'!C26</f>
        <v>0</v>
      </c>
      <c r="D25" s="252"/>
      <c r="E25" s="17">
        <f>'Заповнюємо № 1'!E26</f>
        <v>0</v>
      </c>
      <c r="F25" s="18">
        <f t="shared" si="0"/>
      </c>
      <c r="G25" s="18">
        <f t="shared" si="1"/>
      </c>
      <c r="H25" s="18">
        <f t="shared" si="2"/>
      </c>
      <c r="I25" s="17">
        <f>'Заповнюємо № 1'!F26</f>
        <v>0</v>
      </c>
      <c r="J25" s="17">
        <f>'Заповнюємо № 1'!G26</f>
        <v>0</v>
      </c>
      <c r="K25" s="19">
        <f t="shared" si="3"/>
      </c>
      <c r="L25" s="19">
        <f t="shared" si="4"/>
      </c>
      <c r="M25" s="19">
        <f t="shared" si="5"/>
      </c>
      <c r="N25" s="20">
        <f t="shared" si="6"/>
        <v>2</v>
      </c>
      <c r="O25" s="20">
        <f t="shared" si="7"/>
      </c>
    </row>
    <row r="26" spans="2:15" ht="17.25" customHeight="1" thickBot="1">
      <c r="B26" s="16">
        <f>'Заповнюємо № 1'!B27</f>
        <v>12</v>
      </c>
      <c r="C26" s="251">
        <f>'Заповнюємо № 1'!C27</f>
        <v>0</v>
      </c>
      <c r="D26" s="252"/>
      <c r="E26" s="17">
        <f>'Заповнюємо № 1'!E27</f>
        <v>0</v>
      </c>
      <c r="F26" s="18">
        <f t="shared" si="0"/>
      </c>
      <c r="G26" s="18">
        <f t="shared" si="1"/>
      </c>
      <c r="H26" s="18">
        <f t="shared" si="2"/>
      </c>
      <c r="I26" s="17">
        <f>'Заповнюємо № 1'!F27</f>
        <v>0</v>
      </c>
      <c r="J26" s="17">
        <f>'Заповнюємо № 1'!G27</f>
        <v>0</v>
      </c>
      <c r="K26" s="19">
        <f t="shared" si="3"/>
      </c>
      <c r="L26" s="19">
        <f t="shared" si="4"/>
      </c>
      <c r="M26" s="19">
        <f t="shared" si="5"/>
      </c>
      <c r="N26" s="20">
        <f t="shared" si="6"/>
        <v>2</v>
      </c>
      <c r="O26" s="20">
        <f t="shared" si="7"/>
      </c>
    </row>
    <row r="27" spans="2:15" ht="17.25" customHeight="1" thickBot="1">
      <c r="B27" s="16">
        <f>'Заповнюємо № 1'!B28</f>
        <v>13</v>
      </c>
      <c r="C27" s="251">
        <f>'Заповнюємо № 1'!C28</f>
        <v>0</v>
      </c>
      <c r="D27" s="252"/>
      <c r="E27" s="17">
        <f>'Заповнюємо № 1'!E28</f>
        <v>0</v>
      </c>
      <c r="F27" s="18">
        <f t="shared" si="0"/>
      </c>
      <c r="G27" s="18">
        <f t="shared" si="1"/>
      </c>
      <c r="H27" s="18">
        <f t="shared" si="2"/>
      </c>
      <c r="I27" s="17">
        <f>'Заповнюємо № 1'!F28</f>
        <v>0</v>
      </c>
      <c r="J27" s="17">
        <f>'Заповнюємо № 1'!G28</f>
        <v>0</v>
      </c>
      <c r="K27" s="19">
        <f t="shared" si="3"/>
      </c>
      <c r="L27" s="19">
        <f t="shared" si="4"/>
      </c>
      <c r="M27" s="19">
        <f t="shared" si="5"/>
      </c>
      <c r="N27" s="20">
        <f t="shared" si="6"/>
        <v>2</v>
      </c>
      <c r="O27" s="20">
        <f t="shared" si="7"/>
      </c>
    </row>
    <row r="28" spans="2:15" ht="17.25" customHeight="1" thickBot="1">
      <c r="B28" s="16">
        <f>'Заповнюємо № 1'!B29</f>
        <v>14</v>
      </c>
      <c r="C28" s="251">
        <f>'Заповнюємо № 1'!C29</f>
        <v>0</v>
      </c>
      <c r="D28" s="252"/>
      <c r="E28" s="17">
        <f>'Заповнюємо № 1'!E29</f>
        <v>0</v>
      </c>
      <c r="F28" s="18">
        <f t="shared" si="0"/>
      </c>
      <c r="G28" s="18">
        <f t="shared" si="1"/>
      </c>
      <c r="H28" s="18">
        <f t="shared" si="2"/>
      </c>
      <c r="I28" s="17">
        <f>'Заповнюємо № 1'!F29</f>
        <v>0</v>
      </c>
      <c r="J28" s="17">
        <f>'Заповнюємо № 1'!G29</f>
        <v>0</v>
      </c>
      <c r="K28" s="19">
        <f t="shared" si="3"/>
      </c>
      <c r="L28" s="19">
        <f t="shared" si="4"/>
      </c>
      <c r="M28" s="19">
        <f t="shared" si="5"/>
      </c>
      <c r="N28" s="20">
        <f t="shared" si="6"/>
        <v>2</v>
      </c>
      <c r="O28" s="20">
        <f t="shared" si="7"/>
      </c>
    </row>
    <row r="29" spans="2:15" ht="17.25" customHeight="1" thickBot="1">
      <c r="B29" s="16">
        <f>'Заповнюємо № 1'!B30</f>
        <v>15</v>
      </c>
      <c r="C29" s="251">
        <f>'Заповнюємо № 1'!C30</f>
        <v>0</v>
      </c>
      <c r="D29" s="252"/>
      <c r="E29" s="17">
        <f>'Заповнюємо № 1'!E30</f>
        <v>0</v>
      </c>
      <c r="F29" s="18">
        <f t="shared" si="0"/>
      </c>
      <c r="G29" s="18">
        <f t="shared" si="1"/>
      </c>
      <c r="H29" s="18">
        <f t="shared" si="2"/>
      </c>
      <c r="I29" s="17">
        <f>'Заповнюємо № 1'!F30</f>
        <v>0</v>
      </c>
      <c r="J29" s="17">
        <f>'Заповнюємо № 1'!G30</f>
        <v>0</v>
      </c>
      <c r="K29" s="19">
        <f t="shared" si="3"/>
      </c>
      <c r="L29" s="19">
        <f t="shared" si="4"/>
      </c>
      <c r="M29" s="19">
        <f t="shared" si="5"/>
      </c>
      <c r="N29" s="20">
        <f t="shared" si="6"/>
        <v>2</v>
      </c>
      <c r="O29" s="20">
        <f t="shared" si="7"/>
      </c>
    </row>
    <row r="30" spans="2:15" ht="17.25" customHeight="1" thickBot="1">
      <c r="B30" s="16">
        <f>'Заповнюємо № 1'!B31</f>
        <v>16</v>
      </c>
      <c r="C30" s="251">
        <f>'Заповнюємо № 1'!C31</f>
        <v>0</v>
      </c>
      <c r="D30" s="252"/>
      <c r="E30" s="17">
        <f>'Заповнюємо № 1'!E31</f>
        <v>0</v>
      </c>
      <c r="F30" s="18">
        <f t="shared" si="0"/>
      </c>
      <c r="G30" s="18">
        <f t="shared" si="1"/>
      </c>
      <c r="H30" s="18">
        <f t="shared" si="2"/>
      </c>
      <c r="I30" s="17">
        <f>'Заповнюємо № 1'!F31</f>
        <v>0</v>
      </c>
      <c r="J30" s="17">
        <f>'Заповнюємо № 1'!G31</f>
        <v>0</v>
      </c>
      <c r="K30" s="19">
        <f t="shared" si="3"/>
      </c>
      <c r="L30" s="19">
        <f t="shared" si="4"/>
      </c>
      <c r="M30" s="19">
        <f t="shared" si="5"/>
      </c>
      <c r="N30" s="20">
        <f t="shared" si="6"/>
        <v>2</v>
      </c>
      <c r="O30" s="20">
        <f t="shared" si="7"/>
      </c>
    </row>
    <row r="31" spans="2:15" ht="17.25" customHeight="1" thickBot="1">
      <c r="B31" s="16">
        <f>'Заповнюємо № 1'!B32</f>
        <v>17</v>
      </c>
      <c r="C31" s="251">
        <f>'Заповнюємо № 1'!C32</f>
        <v>0</v>
      </c>
      <c r="D31" s="252"/>
      <c r="E31" s="17">
        <f>'Заповнюємо № 1'!E32</f>
        <v>0</v>
      </c>
      <c r="F31" s="18">
        <f t="shared" si="0"/>
      </c>
      <c r="G31" s="18">
        <f t="shared" si="1"/>
      </c>
      <c r="H31" s="18">
        <f t="shared" si="2"/>
      </c>
      <c r="I31" s="17">
        <f>'Заповнюємо № 1'!F32</f>
        <v>0</v>
      </c>
      <c r="J31" s="17">
        <f>'Заповнюємо № 1'!G32</f>
        <v>0</v>
      </c>
      <c r="K31" s="19">
        <f t="shared" si="3"/>
      </c>
      <c r="L31" s="19">
        <f t="shared" si="4"/>
      </c>
      <c r="M31" s="19">
        <f t="shared" si="5"/>
      </c>
      <c r="N31" s="20">
        <f t="shared" si="6"/>
        <v>2</v>
      </c>
      <c r="O31" s="20">
        <f t="shared" si="7"/>
      </c>
    </row>
    <row r="32" spans="2:15" ht="17.25" customHeight="1" thickBot="1">
      <c r="B32" s="16">
        <f>'Заповнюємо № 1'!B33</f>
        <v>18</v>
      </c>
      <c r="C32" s="251">
        <f>'Заповнюємо № 1'!C33</f>
        <v>0</v>
      </c>
      <c r="D32" s="252"/>
      <c r="E32" s="17">
        <f>'Заповнюємо № 1'!E33</f>
        <v>0</v>
      </c>
      <c r="F32" s="18">
        <f t="shared" si="0"/>
      </c>
      <c r="G32" s="18">
        <f t="shared" si="1"/>
      </c>
      <c r="H32" s="18">
        <f t="shared" si="2"/>
      </c>
      <c r="I32" s="17">
        <f>'Заповнюємо № 1'!F33</f>
        <v>0</v>
      </c>
      <c r="J32" s="17">
        <f>'Заповнюємо № 1'!G33</f>
        <v>0</v>
      </c>
      <c r="K32" s="19">
        <f t="shared" si="3"/>
      </c>
      <c r="L32" s="19">
        <f t="shared" si="4"/>
      </c>
      <c r="M32" s="19">
        <f t="shared" si="5"/>
      </c>
      <c r="N32" s="20">
        <f t="shared" si="6"/>
        <v>2</v>
      </c>
      <c r="O32" s="20">
        <f t="shared" si="7"/>
      </c>
    </row>
    <row r="33" spans="2:15" ht="17.25" customHeight="1" thickBot="1">
      <c r="B33" s="16">
        <f>'Заповнюємо № 1'!B34</f>
        <v>19</v>
      </c>
      <c r="C33" s="251">
        <f>'Заповнюємо № 1'!C34</f>
        <v>0</v>
      </c>
      <c r="D33" s="252"/>
      <c r="E33" s="17">
        <f>'Заповнюємо № 1'!E34</f>
        <v>0</v>
      </c>
      <c r="F33" s="18">
        <f t="shared" si="0"/>
      </c>
      <c r="G33" s="18">
        <f t="shared" si="1"/>
      </c>
      <c r="H33" s="18">
        <f t="shared" si="2"/>
      </c>
      <c r="I33" s="17">
        <f>'Заповнюємо № 1'!F34</f>
        <v>0</v>
      </c>
      <c r="J33" s="17">
        <f>'Заповнюємо № 1'!G34</f>
        <v>0</v>
      </c>
      <c r="K33" s="19">
        <f t="shared" si="3"/>
      </c>
      <c r="L33" s="19">
        <f t="shared" si="4"/>
      </c>
      <c r="M33" s="19">
        <f t="shared" si="5"/>
      </c>
      <c r="N33" s="20">
        <f t="shared" si="6"/>
        <v>2</v>
      </c>
      <c r="O33" s="20">
        <f t="shared" si="7"/>
      </c>
    </row>
    <row r="34" spans="2:15" ht="17.25" customHeight="1" thickBot="1">
      <c r="B34" s="16">
        <f>'Заповнюємо № 1'!B35</f>
        <v>20</v>
      </c>
      <c r="C34" s="251">
        <f>'Заповнюємо № 1'!C35</f>
        <v>0</v>
      </c>
      <c r="D34" s="252"/>
      <c r="E34" s="17">
        <f>'Заповнюємо № 1'!E35</f>
        <v>0</v>
      </c>
      <c r="F34" s="18">
        <f t="shared" si="0"/>
      </c>
      <c r="G34" s="18">
        <f t="shared" si="1"/>
      </c>
      <c r="H34" s="18">
        <f t="shared" si="2"/>
      </c>
      <c r="I34" s="17">
        <f>'Заповнюємо № 1'!F35</f>
        <v>0</v>
      </c>
      <c r="J34" s="17">
        <f>'Заповнюємо № 1'!G35</f>
        <v>0</v>
      </c>
      <c r="K34" s="19">
        <f t="shared" si="3"/>
      </c>
      <c r="L34" s="19">
        <f t="shared" si="4"/>
      </c>
      <c r="M34" s="19">
        <f t="shared" si="5"/>
      </c>
      <c r="N34" s="20">
        <f t="shared" si="6"/>
        <v>2</v>
      </c>
      <c r="O34" s="20">
        <f t="shared" si="7"/>
      </c>
    </row>
    <row r="35" spans="2:15" ht="17.25" customHeight="1" thickBot="1">
      <c r="B35" s="16">
        <f>'Заповнюємо № 1'!B36</f>
        <v>21</v>
      </c>
      <c r="C35" s="251">
        <f>'Заповнюємо № 1'!C36</f>
        <v>0</v>
      </c>
      <c r="D35" s="252"/>
      <c r="E35" s="17">
        <f>'Заповнюємо № 1'!E36</f>
        <v>0</v>
      </c>
      <c r="F35" s="18">
        <f t="shared" si="0"/>
      </c>
      <c r="G35" s="18">
        <f t="shared" si="1"/>
      </c>
      <c r="H35" s="18">
        <f t="shared" si="2"/>
      </c>
      <c r="I35" s="17">
        <f>'Заповнюємо № 1'!F36</f>
        <v>0</v>
      </c>
      <c r="J35" s="17">
        <f>'Заповнюємо № 1'!G36</f>
        <v>0</v>
      </c>
      <c r="K35" s="19">
        <f t="shared" si="3"/>
      </c>
      <c r="L35" s="19">
        <f t="shared" si="4"/>
      </c>
      <c r="M35" s="19">
        <f t="shared" si="5"/>
      </c>
      <c r="N35" s="20">
        <f t="shared" si="6"/>
        <v>2</v>
      </c>
      <c r="O35" s="20">
        <f t="shared" si="7"/>
      </c>
    </row>
    <row r="36" spans="2:15" ht="17.25" customHeight="1" thickBot="1">
      <c r="B36" s="16">
        <f>'Заповнюємо № 1'!B37</f>
        <v>22</v>
      </c>
      <c r="C36" s="251">
        <f>'Заповнюємо № 1'!C37</f>
        <v>0</v>
      </c>
      <c r="D36" s="252"/>
      <c r="E36" s="17">
        <f>'Заповнюємо № 1'!E37</f>
        <v>0</v>
      </c>
      <c r="F36" s="18">
        <f t="shared" si="0"/>
      </c>
      <c r="G36" s="18">
        <f t="shared" si="1"/>
      </c>
      <c r="H36" s="18">
        <f t="shared" si="2"/>
      </c>
      <c r="I36" s="17">
        <f>'Заповнюємо № 1'!F37</f>
        <v>0</v>
      </c>
      <c r="J36" s="17">
        <f>'Заповнюємо № 1'!G37</f>
        <v>0</v>
      </c>
      <c r="K36" s="19">
        <f t="shared" si="3"/>
      </c>
      <c r="L36" s="19">
        <f t="shared" si="4"/>
      </c>
      <c r="M36" s="19">
        <f t="shared" si="5"/>
      </c>
      <c r="N36" s="20">
        <f t="shared" si="6"/>
        <v>2</v>
      </c>
      <c r="O36" s="20">
        <f t="shared" si="7"/>
      </c>
    </row>
    <row r="37" spans="2:15" ht="17.25" customHeight="1" thickBot="1">
      <c r="B37" s="16">
        <f>'Заповнюємо № 1'!B38</f>
        <v>23</v>
      </c>
      <c r="C37" s="251">
        <f>'Заповнюємо № 1'!C38</f>
        <v>0</v>
      </c>
      <c r="D37" s="252"/>
      <c r="E37" s="17">
        <f>'Заповнюємо № 1'!E38</f>
        <v>0</v>
      </c>
      <c r="F37" s="18">
        <f t="shared" si="0"/>
      </c>
      <c r="G37" s="18">
        <f t="shared" si="1"/>
      </c>
      <c r="H37" s="18">
        <f t="shared" si="2"/>
      </c>
      <c r="I37" s="17">
        <f>'Заповнюємо № 1'!F38</f>
        <v>0</v>
      </c>
      <c r="J37" s="17">
        <f>'Заповнюємо № 1'!G38</f>
        <v>0</v>
      </c>
      <c r="K37" s="19">
        <f t="shared" si="3"/>
      </c>
      <c r="L37" s="19">
        <f t="shared" si="4"/>
      </c>
      <c r="M37" s="19">
        <f t="shared" si="5"/>
      </c>
      <c r="N37" s="20">
        <f t="shared" si="6"/>
        <v>2</v>
      </c>
      <c r="O37" s="20">
        <f t="shared" si="7"/>
      </c>
    </row>
    <row r="38" spans="2:15" ht="17.25" customHeight="1" thickBot="1">
      <c r="B38" s="16">
        <f>'Заповнюємо № 1'!B39</f>
        <v>24</v>
      </c>
      <c r="C38" s="251">
        <f>'Заповнюємо № 1'!C39</f>
        <v>0</v>
      </c>
      <c r="D38" s="252"/>
      <c r="E38" s="17">
        <f>'Заповнюємо № 1'!E39</f>
        <v>0</v>
      </c>
      <c r="F38" s="18">
        <f t="shared" si="0"/>
      </c>
      <c r="G38" s="18">
        <f t="shared" si="1"/>
      </c>
      <c r="H38" s="18">
        <f t="shared" si="2"/>
      </c>
      <c r="I38" s="17">
        <f>'Заповнюємо № 1'!F39</f>
        <v>0</v>
      </c>
      <c r="J38" s="17">
        <f>'Заповнюємо № 1'!G39</f>
        <v>0</v>
      </c>
      <c r="K38" s="19">
        <f t="shared" si="3"/>
      </c>
      <c r="L38" s="19">
        <f t="shared" si="4"/>
      </c>
      <c r="M38" s="19">
        <f t="shared" si="5"/>
      </c>
      <c r="N38" s="20">
        <f t="shared" si="6"/>
        <v>2</v>
      </c>
      <c r="O38" s="20">
        <f t="shared" si="7"/>
      </c>
    </row>
    <row r="39" spans="2:15" ht="17.25" customHeight="1" thickBot="1">
      <c r="B39" s="16">
        <f>'Заповнюємо № 1'!B40</f>
        <v>25</v>
      </c>
      <c r="C39" s="251">
        <f>'Заповнюємо № 1'!C40</f>
        <v>0</v>
      </c>
      <c r="D39" s="252"/>
      <c r="E39" s="17">
        <f>'Заповнюємо № 1'!E40</f>
        <v>0</v>
      </c>
      <c r="F39" s="18">
        <f t="shared" si="0"/>
      </c>
      <c r="G39" s="18">
        <f t="shared" si="1"/>
      </c>
      <c r="H39" s="18">
        <f t="shared" si="2"/>
      </c>
      <c r="I39" s="17">
        <f>'Заповнюємо № 1'!F40</f>
        <v>0</v>
      </c>
      <c r="J39" s="17">
        <f>'Заповнюємо № 1'!G40</f>
        <v>0</v>
      </c>
      <c r="K39" s="19">
        <f t="shared" si="3"/>
      </c>
      <c r="L39" s="19">
        <f t="shared" si="4"/>
      </c>
      <c r="M39" s="19">
        <f t="shared" si="5"/>
      </c>
      <c r="N39" s="20">
        <f t="shared" si="6"/>
        <v>2</v>
      </c>
      <c r="O39" s="20">
        <f t="shared" si="7"/>
      </c>
    </row>
    <row r="40" spans="2:15" ht="17.25" customHeight="1" thickBot="1">
      <c r="B40" s="16">
        <f>'Заповнюємо № 1'!B41</f>
        <v>26</v>
      </c>
      <c r="C40" s="251">
        <f>'Заповнюємо № 1'!C41</f>
        <v>0</v>
      </c>
      <c r="D40" s="252"/>
      <c r="E40" s="17">
        <f>'Заповнюємо № 1'!E41</f>
        <v>0</v>
      </c>
      <c r="F40" s="18">
        <f t="shared" si="0"/>
      </c>
      <c r="G40" s="18">
        <f t="shared" si="1"/>
      </c>
      <c r="H40" s="18">
        <f t="shared" si="2"/>
      </c>
      <c r="I40" s="17">
        <f>'Заповнюємо № 1'!F41</f>
        <v>0</v>
      </c>
      <c r="J40" s="17">
        <f>'Заповнюємо № 1'!G41</f>
        <v>0</v>
      </c>
      <c r="K40" s="19">
        <f t="shared" si="3"/>
      </c>
      <c r="L40" s="19">
        <f t="shared" si="4"/>
      </c>
      <c r="M40" s="19">
        <f t="shared" si="5"/>
      </c>
      <c r="N40" s="20">
        <f t="shared" si="6"/>
        <v>2</v>
      </c>
      <c r="O40" s="20">
        <f t="shared" si="7"/>
      </c>
    </row>
    <row r="41" spans="2:15" ht="17.25" customHeight="1" thickBot="1">
      <c r="B41" s="16">
        <f>'Заповнюємо № 1'!B42</f>
        <v>27</v>
      </c>
      <c r="C41" s="251">
        <f>'Заповнюємо № 1'!C42</f>
        <v>0</v>
      </c>
      <c r="D41" s="252"/>
      <c r="E41" s="17">
        <f>'Заповнюємо № 1'!E42</f>
        <v>0</v>
      </c>
      <c r="F41" s="18">
        <f t="shared" si="0"/>
      </c>
      <c r="G41" s="18">
        <f t="shared" si="1"/>
      </c>
      <c r="H41" s="18">
        <f t="shared" si="2"/>
      </c>
      <c r="I41" s="17">
        <f>'Заповнюємо № 1'!F42</f>
        <v>0</v>
      </c>
      <c r="J41" s="17">
        <f>'Заповнюємо № 1'!G42</f>
        <v>0</v>
      </c>
      <c r="K41" s="19">
        <f t="shared" si="3"/>
      </c>
      <c r="L41" s="19">
        <f t="shared" si="4"/>
      </c>
      <c r="M41" s="19">
        <f t="shared" si="5"/>
      </c>
      <c r="N41" s="20">
        <f t="shared" si="6"/>
        <v>2</v>
      </c>
      <c r="O41" s="20">
        <f t="shared" si="7"/>
      </c>
    </row>
    <row r="42" spans="2:15" ht="17.25" customHeight="1" thickBot="1">
      <c r="B42" s="16">
        <f>'Заповнюємо № 1'!B43</f>
        <v>28</v>
      </c>
      <c r="C42" s="251">
        <f>'Заповнюємо № 1'!C43</f>
        <v>0</v>
      </c>
      <c r="D42" s="252"/>
      <c r="E42" s="17">
        <f>'Заповнюємо № 1'!E43</f>
        <v>0</v>
      </c>
      <c r="F42" s="18">
        <f t="shared" si="0"/>
      </c>
      <c r="G42" s="18">
        <f t="shared" si="1"/>
      </c>
      <c r="H42" s="18">
        <f t="shared" si="2"/>
      </c>
      <c r="I42" s="17">
        <f>'Заповнюємо № 1'!F43</f>
        <v>0</v>
      </c>
      <c r="J42" s="17">
        <f>'Заповнюємо № 1'!G43</f>
        <v>0</v>
      </c>
      <c r="K42" s="19">
        <f t="shared" si="3"/>
      </c>
      <c r="L42" s="19">
        <f t="shared" si="4"/>
      </c>
      <c r="M42" s="19">
        <f t="shared" si="5"/>
      </c>
      <c r="N42" s="20">
        <f t="shared" si="6"/>
        <v>2</v>
      </c>
      <c r="O42" s="20">
        <f t="shared" si="7"/>
      </c>
    </row>
    <row r="43" spans="2:15" ht="17.25" customHeight="1" thickBot="1">
      <c r="B43" s="16">
        <f>'Заповнюємо № 1'!B44</f>
        <v>29</v>
      </c>
      <c r="C43" s="251">
        <f>'Заповнюємо № 1'!C44</f>
        <v>0</v>
      </c>
      <c r="D43" s="252"/>
      <c r="E43" s="17">
        <f>'Заповнюємо № 1'!E44</f>
        <v>0</v>
      </c>
      <c r="F43" s="18">
        <f t="shared" si="0"/>
      </c>
      <c r="G43" s="18">
        <f t="shared" si="1"/>
      </c>
      <c r="H43" s="18">
        <f t="shared" si="2"/>
      </c>
      <c r="I43" s="17">
        <f>'Заповнюємо № 1'!F44</f>
        <v>0</v>
      </c>
      <c r="J43" s="17">
        <f>'Заповнюємо № 1'!G44</f>
        <v>0</v>
      </c>
      <c r="K43" s="19">
        <f t="shared" si="3"/>
      </c>
      <c r="L43" s="19">
        <f t="shared" si="4"/>
      </c>
      <c r="M43" s="19">
        <f t="shared" si="5"/>
      </c>
      <c r="N43" s="20">
        <f t="shared" si="6"/>
        <v>2</v>
      </c>
      <c r="O43" s="20">
        <f t="shared" si="7"/>
      </c>
    </row>
    <row r="44" spans="2:15" ht="17.25" customHeight="1" thickBot="1">
      <c r="B44" s="16">
        <f>'Заповнюємо № 1'!B45</f>
        <v>30</v>
      </c>
      <c r="C44" s="251">
        <f>'Заповнюємо № 1'!C45</f>
        <v>0</v>
      </c>
      <c r="D44" s="252"/>
      <c r="E44" s="17">
        <f>'Заповнюємо № 1'!E45</f>
        <v>0</v>
      </c>
      <c r="F44" s="18">
        <f t="shared" si="0"/>
      </c>
      <c r="G44" s="18">
        <f t="shared" si="1"/>
      </c>
      <c r="H44" s="18">
        <f t="shared" si="2"/>
      </c>
      <c r="I44" s="17">
        <f>'Заповнюємо № 1'!F45</f>
        <v>0</v>
      </c>
      <c r="J44" s="17">
        <f>'Заповнюємо № 1'!G45</f>
        <v>0</v>
      </c>
      <c r="K44" s="19">
        <f t="shared" si="3"/>
      </c>
      <c r="L44" s="19">
        <f t="shared" si="4"/>
      </c>
      <c r="M44" s="19">
        <f t="shared" si="5"/>
      </c>
      <c r="N44" s="20">
        <f t="shared" si="6"/>
        <v>2</v>
      </c>
      <c r="O44" s="20">
        <f t="shared" si="7"/>
      </c>
    </row>
    <row r="45" spans="2:15" ht="17.25" customHeight="1" thickBot="1">
      <c r="B45" s="16">
        <f>'Заповнюємо № 1'!B46</f>
        <v>31</v>
      </c>
      <c r="C45" s="251">
        <f>'Заповнюємо № 1'!C46</f>
        <v>0</v>
      </c>
      <c r="D45" s="252"/>
      <c r="E45" s="17">
        <f>'Заповнюємо № 1'!E46</f>
        <v>0</v>
      </c>
      <c r="F45" s="18">
        <f t="shared" si="0"/>
      </c>
      <c r="G45" s="18">
        <f t="shared" si="1"/>
      </c>
      <c r="H45" s="18">
        <f t="shared" si="2"/>
      </c>
      <c r="I45" s="17">
        <f>'Заповнюємо № 1'!F46</f>
        <v>0</v>
      </c>
      <c r="J45" s="17">
        <f>'Заповнюємо № 1'!G46</f>
        <v>0</v>
      </c>
      <c r="K45" s="19">
        <f t="shared" si="3"/>
      </c>
      <c r="L45" s="19">
        <f t="shared" si="4"/>
      </c>
      <c r="M45" s="19">
        <f t="shared" si="5"/>
      </c>
      <c r="N45" s="20">
        <f t="shared" si="6"/>
        <v>2</v>
      </c>
      <c r="O45" s="20">
        <f t="shared" si="7"/>
      </c>
    </row>
    <row r="46" spans="2:15" ht="17.25" customHeight="1" thickBot="1">
      <c r="B46" s="16">
        <f>'Заповнюємо № 1'!B47</f>
        <v>32</v>
      </c>
      <c r="C46" s="251">
        <f>'Заповнюємо № 1'!C47</f>
        <v>0</v>
      </c>
      <c r="D46" s="252"/>
      <c r="E46" s="17">
        <f>'Заповнюємо № 1'!E47</f>
        <v>0</v>
      </c>
      <c r="F46" s="18">
        <f t="shared" si="0"/>
      </c>
      <c r="G46" s="18">
        <f t="shared" si="1"/>
      </c>
      <c r="H46" s="18">
        <f t="shared" si="2"/>
      </c>
      <c r="I46" s="17">
        <f>'Заповнюємо № 1'!F47</f>
        <v>0</v>
      </c>
      <c r="J46" s="17">
        <f>'Заповнюємо № 1'!G47</f>
        <v>0</v>
      </c>
      <c r="K46" s="19">
        <f t="shared" si="3"/>
      </c>
      <c r="L46" s="19">
        <f t="shared" si="4"/>
      </c>
      <c r="M46" s="19">
        <f t="shared" si="5"/>
      </c>
      <c r="N46" s="20">
        <f t="shared" si="6"/>
        <v>2</v>
      </c>
      <c r="O46" s="20">
        <f t="shared" si="7"/>
      </c>
    </row>
    <row r="47" spans="2:15" ht="17.25" customHeight="1" thickBot="1">
      <c r="B47" s="16">
        <f>'Заповнюємо № 1'!B48</f>
        <v>33</v>
      </c>
      <c r="C47" s="251">
        <f>'Заповнюємо № 1'!C48</f>
        <v>0</v>
      </c>
      <c r="D47" s="252"/>
      <c r="E47" s="17">
        <f>'Заповнюємо № 1'!E48</f>
        <v>0</v>
      </c>
      <c r="F47" s="18">
        <f t="shared" si="0"/>
      </c>
      <c r="G47" s="18">
        <f t="shared" si="1"/>
      </c>
      <c r="H47" s="18">
        <f t="shared" si="2"/>
      </c>
      <c r="I47" s="17">
        <f>'Заповнюємо № 1'!F48</f>
        <v>0</v>
      </c>
      <c r="J47" s="17">
        <f>'Заповнюємо № 1'!G48</f>
        <v>0</v>
      </c>
      <c r="K47" s="19">
        <f t="shared" si="3"/>
      </c>
      <c r="L47" s="19">
        <f t="shared" si="4"/>
      </c>
      <c r="M47" s="19">
        <f t="shared" si="5"/>
      </c>
      <c r="N47" s="20">
        <f t="shared" si="6"/>
        <v>2</v>
      </c>
      <c r="O47" s="20">
        <f t="shared" si="7"/>
      </c>
    </row>
    <row r="48" spans="2:15" ht="17.25" customHeight="1" thickBot="1">
      <c r="B48" s="16">
        <f>'Заповнюємо № 1'!B49</f>
        <v>34</v>
      </c>
      <c r="C48" s="251">
        <f>'Заповнюємо № 1'!C49</f>
        <v>0</v>
      </c>
      <c r="D48" s="252"/>
      <c r="E48" s="17">
        <f>'Заповнюємо № 1'!E49</f>
        <v>0</v>
      </c>
      <c r="F48" s="18">
        <f t="shared" si="0"/>
      </c>
      <c r="G48" s="18">
        <f t="shared" si="1"/>
      </c>
      <c r="H48" s="18">
        <f t="shared" si="2"/>
      </c>
      <c r="I48" s="17">
        <f>'Заповнюємо № 1'!F49</f>
        <v>0</v>
      </c>
      <c r="J48" s="17">
        <f>'Заповнюємо № 1'!G49</f>
        <v>0</v>
      </c>
      <c r="K48" s="19">
        <f t="shared" si="3"/>
      </c>
      <c r="L48" s="19">
        <f t="shared" si="4"/>
      </c>
      <c r="M48" s="19">
        <f t="shared" si="5"/>
      </c>
      <c r="N48" s="20">
        <f t="shared" si="6"/>
        <v>2</v>
      </c>
      <c r="O48" s="20">
        <f t="shared" si="7"/>
      </c>
    </row>
    <row r="49" spans="2:15" ht="17.25" customHeight="1" thickBot="1">
      <c r="B49" s="16">
        <f>'Заповнюємо № 1'!B50</f>
        <v>35</v>
      </c>
      <c r="C49" s="251">
        <f>'Заповнюємо № 1'!C50</f>
        <v>0</v>
      </c>
      <c r="D49" s="252"/>
      <c r="E49" s="17">
        <f>'Заповнюємо № 1'!E50</f>
        <v>0</v>
      </c>
      <c r="F49" s="18">
        <f t="shared" si="0"/>
      </c>
      <c r="G49" s="18">
        <f t="shared" si="1"/>
      </c>
      <c r="H49" s="18">
        <f t="shared" si="2"/>
      </c>
      <c r="I49" s="17">
        <f>'Заповнюємо № 1'!F50</f>
        <v>0</v>
      </c>
      <c r="J49" s="17">
        <f>'Заповнюємо № 1'!G50</f>
        <v>0</v>
      </c>
      <c r="K49" s="19">
        <f t="shared" si="3"/>
      </c>
      <c r="L49" s="19">
        <f t="shared" si="4"/>
      </c>
      <c r="M49" s="19">
        <f t="shared" si="5"/>
      </c>
      <c r="N49" s="20">
        <f t="shared" si="6"/>
        <v>2</v>
      </c>
      <c r="O49" s="20">
        <f t="shared" si="7"/>
      </c>
    </row>
    <row r="50" spans="2:15" ht="17.25" customHeight="1" thickBot="1">
      <c r="B50" s="16">
        <f>'Заповнюємо № 1'!B51</f>
        <v>36</v>
      </c>
      <c r="C50" s="251">
        <f>'Заповнюємо № 1'!C51</f>
        <v>0</v>
      </c>
      <c r="D50" s="252"/>
      <c r="E50" s="17">
        <f>'Заповнюємо № 1'!E51</f>
        <v>0</v>
      </c>
      <c r="F50" s="18">
        <f t="shared" si="0"/>
      </c>
      <c r="G50" s="18">
        <f t="shared" si="1"/>
      </c>
      <c r="H50" s="18">
        <f t="shared" si="2"/>
      </c>
      <c r="I50" s="17">
        <f>'Заповнюємо № 1'!F51</f>
        <v>0</v>
      </c>
      <c r="J50" s="17">
        <f>'Заповнюємо № 1'!G51</f>
        <v>0</v>
      </c>
      <c r="K50" s="19">
        <f t="shared" si="3"/>
      </c>
      <c r="L50" s="19">
        <f t="shared" si="4"/>
      </c>
      <c r="M50" s="19">
        <f t="shared" si="5"/>
      </c>
      <c r="N50" s="20">
        <f t="shared" si="6"/>
        <v>2</v>
      </c>
      <c r="O50" s="20">
        <f t="shared" si="7"/>
      </c>
    </row>
    <row r="52" spans="10:15" ht="4.5" customHeight="1">
      <c r="J52" s="21"/>
      <c r="K52" s="22"/>
      <c r="L52" s="22"/>
      <c r="M52" s="22"/>
      <c r="N52" s="21"/>
      <c r="O52" s="21"/>
    </row>
    <row r="53" spans="3:9" ht="16.5" customHeight="1">
      <c r="C53" s="253"/>
      <c r="D53" s="253"/>
      <c r="E53" s="253"/>
      <c r="I53" s="77">
        <f>COUNTA('Заповнюємо № 1'!C16:C51)</f>
        <v>0</v>
      </c>
    </row>
    <row r="54" ht="7.5" customHeight="1"/>
    <row r="55" spans="3:9" ht="16.5" customHeight="1">
      <c r="C55" s="253" t="s">
        <v>21</v>
      </c>
      <c r="D55" s="253"/>
      <c r="E55" s="253"/>
      <c r="I55" s="77">
        <f>I69</f>
        <v>0</v>
      </c>
    </row>
    <row r="56" ht="16.5" customHeight="1" thickBot="1"/>
    <row r="57" spans="2:15" ht="16.5" customHeight="1" thickBot="1">
      <c r="B57" s="267" t="s">
        <v>20</v>
      </c>
      <c r="C57" s="246" t="s">
        <v>140</v>
      </c>
      <c r="D57" s="247"/>
      <c r="E57" s="173">
        <f aca="true" t="shared" si="8" ref="E57:J57">COUNTIF(E15:E50,1)</f>
        <v>0</v>
      </c>
      <c r="F57" s="81">
        <f t="shared" si="8"/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2">
        <f t="shared" si="8"/>
        <v>0</v>
      </c>
      <c r="K57" s="80"/>
      <c r="L57" s="24"/>
      <c r="M57" s="25"/>
      <c r="N57" s="21"/>
      <c r="O57" s="21"/>
    </row>
    <row r="58" spans="2:15" ht="16.5" customHeight="1" thickBot="1">
      <c r="B58" s="268"/>
      <c r="C58" s="246" t="s">
        <v>150</v>
      </c>
      <c r="D58" s="247"/>
      <c r="E58" s="174">
        <f aca="true" t="shared" si="9" ref="E58:J58">COUNTIF(E15:E50,2)</f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0</v>
      </c>
      <c r="J58" s="83">
        <f t="shared" si="9"/>
        <v>0</v>
      </c>
      <c r="K58" s="80"/>
      <c r="L58" s="24"/>
      <c r="M58" s="25"/>
      <c r="N58" s="21"/>
      <c r="O58" s="21"/>
    </row>
    <row r="59" spans="2:15" ht="16.5" customHeight="1" thickBot="1">
      <c r="B59" s="268"/>
      <c r="C59" s="246" t="s">
        <v>143</v>
      </c>
      <c r="D59" s="247"/>
      <c r="E59" s="84">
        <f aca="true" t="shared" si="10" ref="E59:J59">COUNTIF(E15:E50,3)</f>
        <v>0</v>
      </c>
      <c r="F59" s="84">
        <f t="shared" si="10"/>
        <v>0</v>
      </c>
      <c r="G59" s="84">
        <f t="shared" si="10"/>
        <v>0</v>
      </c>
      <c r="H59" s="84">
        <f t="shared" si="10"/>
        <v>0</v>
      </c>
      <c r="I59" s="84">
        <f t="shared" si="10"/>
        <v>0</v>
      </c>
      <c r="J59" s="85">
        <f t="shared" si="10"/>
        <v>0</v>
      </c>
      <c r="K59" s="80"/>
      <c r="L59" s="24"/>
      <c r="M59" s="25"/>
      <c r="N59" s="21"/>
      <c r="O59" s="21"/>
    </row>
    <row r="60" spans="2:15" ht="16.5" customHeight="1" thickBot="1">
      <c r="B60" s="268"/>
      <c r="C60" s="246" t="s">
        <v>141</v>
      </c>
      <c r="D60" s="247"/>
      <c r="E60" s="81">
        <f aca="true" t="shared" si="11" ref="E60:J60">COUNTIF(E15:E50,4)</f>
        <v>0</v>
      </c>
      <c r="F60" s="81">
        <f t="shared" si="11"/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2">
        <f t="shared" si="11"/>
        <v>0</v>
      </c>
      <c r="K60" s="80"/>
      <c r="L60" s="24"/>
      <c r="M60" s="25"/>
      <c r="N60" s="21"/>
      <c r="O60" s="21"/>
    </row>
    <row r="61" spans="2:15" ht="16.5" customHeight="1" thickBot="1">
      <c r="B61" s="268"/>
      <c r="C61" s="246" t="s">
        <v>142</v>
      </c>
      <c r="D61" s="247"/>
      <c r="E61" s="23">
        <f aca="true" t="shared" si="12" ref="E61:J61">COUNTIF(E15:E50,5)</f>
        <v>0</v>
      </c>
      <c r="F61" s="23">
        <f t="shared" si="12"/>
        <v>0</v>
      </c>
      <c r="G61" s="23">
        <f t="shared" si="12"/>
        <v>0</v>
      </c>
      <c r="H61" s="23">
        <f t="shared" si="12"/>
        <v>0</v>
      </c>
      <c r="I61" s="23">
        <f t="shared" si="12"/>
        <v>0</v>
      </c>
      <c r="J61" s="83">
        <f t="shared" si="12"/>
        <v>0</v>
      </c>
      <c r="K61" s="80"/>
      <c r="L61" s="24"/>
      <c r="M61" s="25"/>
      <c r="N61" s="21"/>
      <c r="O61" s="21"/>
    </row>
    <row r="62" spans="2:15" ht="16.5" customHeight="1" thickBot="1">
      <c r="B62" s="268"/>
      <c r="C62" s="246" t="s">
        <v>144</v>
      </c>
      <c r="D62" s="247"/>
      <c r="E62" s="84">
        <f aca="true" t="shared" si="13" ref="E62:J62">COUNTIF(E15:E50,6)</f>
        <v>0</v>
      </c>
      <c r="F62" s="84">
        <f t="shared" si="13"/>
        <v>0</v>
      </c>
      <c r="G62" s="84">
        <f t="shared" si="13"/>
        <v>0</v>
      </c>
      <c r="H62" s="84">
        <f t="shared" si="13"/>
        <v>0</v>
      </c>
      <c r="I62" s="84">
        <f t="shared" si="13"/>
        <v>0</v>
      </c>
      <c r="J62" s="85">
        <f t="shared" si="13"/>
        <v>0</v>
      </c>
      <c r="K62" s="80"/>
      <c r="L62" s="24"/>
      <c r="M62" s="25"/>
      <c r="N62" s="21"/>
      <c r="O62" s="21"/>
    </row>
    <row r="63" spans="2:15" ht="16.5" customHeight="1" thickBot="1">
      <c r="B63" s="268"/>
      <c r="C63" s="246" t="s">
        <v>145</v>
      </c>
      <c r="D63" s="247"/>
      <c r="E63" s="81">
        <f aca="true" t="shared" si="14" ref="E63:J63">COUNTIF(E15:E50,7)</f>
        <v>0</v>
      </c>
      <c r="F63" s="81">
        <f t="shared" si="14"/>
        <v>0</v>
      </c>
      <c r="G63" s="81">
        <f t="shared" si="14"/>
        <v>0</v>
      </c>
      <c r="H63" s="81">
        <f t="shared" si="14"/>
        <v>0</v>
      </c>
      <c r="I63" s="81">
        <f t="shared" si="14"/>
        <v>0</v>
      </c>
      <c r="J63" s="82">
        <f t="shared" si="14"/>
        <v>0</v>
      </c>
      <c r="K63" s="80"/>
      <c r="L63" s="24"/>
      <c r="M63" s="25"/>
      <c r="N63" s="21"/>
      <c r="O63" s="21"/>
    </row>
    <row r="64" spans="2:15" ht="16.5" customHeight="1" thickBot="1">
      <c r="B64" s="268"/>
      <c r="C64" s="246" t="s">
        <v>146</v>
      </c>
      <c r="D64" s="247"/>
      <c r="E64" s="23">
        <f aca="true" t="shared" si="15" ref="E64:J64">COUNTIF(E15:E50,8)</f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83">
        <f t="shared" si="15"/>
        <v>0</v>
      </c>
      <c r="K64" s="80"/>
      <c r="L64" s="24"/>
      <c r="M64" s="25"/>
      <c r="N64" s="21"/>
      <c r="O64" s="21"/>
    </row>
    <row r="65" spans="2:15" ht="16.5" customHeight="1" thickBot="1">
      <c r="B65" s="268"/>
      <c r="C65" s="246" t="s">
        <v>151</v>
      </c>
      <c r="D65" s="247"/>
      <c r="E65" s="84">
        <f aca="true" t="shared" si="16" ref="E65:J65">COUNTIF(E15:E50,9)</f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5">
        <f t="shared" si="16"/>
        <v>0</v>
      </c>
      <c r="K65" s="80"/>
      <c r="L65" s="24"/>
      <c r="M65" s="25"/>
      <c r="N65" s="21"/>
      <c r="O65" s="21"/>
    </row>
    <row r="66" spans="2:15" ht="16.5" customHeight="1" thickBot="1">
      <c r="B66" s="268"/>
      <c r="C66" s="246" t="s">
        <v>147</v>
      </c>
      <c r="D66" s="247"/>
      <c r="E66" s="81">
        <f aca="true" t="shared" si="17" ref="E66:J66">COUNTIF(E15:E50,10)</f>
        <v>0</v>
      </c>
      <c r="F66" s="81">
        <f t="shared" si="17"/>
        <v>0</v>
      </c>
      <c r="G66" s="81">
        <f t="shared" si="17"/>
        <v>0</v>
      </c>
      <c r="H66" s="81">
        <f t="shared" si="17"/>
        <v>0</v>
      </c>
      <c r="I66" s="81">
        <f t="shared" si="17"/>
        <v>0</v>
      </c>
      <c r="J66" s="82">
        <f t="shared" si="17"/>
        <v>0</v>
      </c>
      <c r="K66" s="80"/>
      <c r="L66" s="24"/>
      <c r="M66" s="25"/>
      <c r="N66" s="21"/>
      <c r="O66" s="21"/>
    </row>
    <row r="67" spans="2:15" ht="16.5" customHeight="1" thickBot="1">
      <c r="B67" s="268"/>
      <c r="C67" s="246" t="s">
        <v>148</v>
      </c>
      <c r="D67" s="247"/>
      <c r="E67" s="23">
        <f aca="true" t="shared" si="18" ref="E67:J67">COUNTIF(E15:E50,11)</f>
        <v>0</v>
      </c>
      <c r="F67" s="23">
        <f t="shared" si="18"/>
        <v>0</v>
      </c>
      <c r="G67" s="23">
        <f t="shared" si="18"/>
        <v>0</v>
      </c>
      <c r="H67" s="23">
        <f t="shared" si="18"/>
        <v>0</v>
      </c>
      <c r="I67" s="23">
        <f t="shared" si="18"/>
        <v>0</v>
      </c>
      <c r="J67" s="83">
        <f t="shared" si="18"/>
        <v>0</v>
      </c>
      <c r="K67" s="80"/>
      <c r="L67" s="24"/>
      <c r="M67" s="25"/>
      <c r="N67" s="21"/>
      <c r="O67" s="21"/>
    </row>
    <row r="68" spans="2:15" ht="16.5" customHeight="1" thickBot="1">
      <c r="B68" s="269"/>
      <c r="C68" s="246" t="s">
        <v>149</v>
      </c>
      <c r="D68" s="247"/>
      <c r="E68" s="84">
        <f aca="true" t="shared" si="19" ref="E68:J68">COUNTIF(E15:E50,12)</f>
        <v>0</v>
      </c>
      <c r="F68" s="84">
        <f t="shared" si="19"/>
        <v>0</v>
      </c>
      <c r="G68" s="84">
        <f t="shared" si="19"/>
        <v>0</v>
      </c>
      <c r="H68" s="84">
        <f t="shared" si="19"/>
        <v>0</v>
      </c>
      <c r="I68" s="84">
        <f t="shared" si="19"/>
        <v>0</v>
      </c>
      <c r="J68" s="85">
        <f t="shared" si="19"/>
        <v>0</v>
      </c>
      <c r="K68" s="80"/>
      <c r="L68" s="24"/>
      <c r="M68" s="25"/>
      <c r="N68" s="21"/>
      <c r="O68" s="21"/>
    </row>
    <row r="69" spans="4:15" ht="16.5" customHeight="1" hidden="1">
      <c r="D69" s="26">
        <f aca="true" t="shared" si="20" ref="D69:J69">SUM(D57:D68)</f>
        <v>0</v>
      </c>
      <c r="E69" s="26">
        <f t="shared" si="20"/>
        <v>0</v>
      </c>
      <c r="F69" s="26">
        <f t="shared" si="20"/>
        <v>0</v>
      </c>
      <c r="G69" s="26">
        <f t="shared" si="20"/>
        <v>0</v>
      </c>
      <c r="H69" s="26">
        <f t="shared" si="20"/>
        <v>0</v>
      </c>
      <c r="I69" s="26">
        <f t="shared" si="20"/>
        <v>0</v>
      </c>
      <c r="J69" s="26">
        <f t="shared" si="20"/>
        <v>0</v>
      </c>
      <c r="N69" s="26">
        <f>COUNTIF(N15:N50,"розбіжність")</f>
        <v>0</v>
      </c>
      <c r="O69" s="26">
        <f>COUNTIF(O15:O50,"розбіжність")</f>
        <v>0</v>
      </c>
    </row>
    <row r="70" spans="5:10" ht="10.5" customHeight="1">
      <c r="E70" s="27"/>
      <c r="F70" s="27"/>
      <c r="G70" s="27"/>
      <c r="H70" s="27"/>
      <c r="I70" s="27"/>
      <c r="J70" s="27"/>
    </row>
    <row r="71" spans="2:10" ht="16.5" customHeight="1">
      <c r="B71" s="248" t="s">
        <v>1</v>
      </c>
      <c r="C71" s="249"/>
      <c r="D71" s="250"/>
      <c r="E71" s="28">
        <f aca="true" t="shared" si="21" ref="E71:J71">E68+E67+E66</f>
        <v>0</v>
      </c>
      <c r="F71" s="28">
        <f t="shared" si="21"/>
        <v>0</v>
      </c>
      <c r="G71" s="28">
        <f t="shared" si="21"/>
        <v>0</v>
      </c>
      <c r="H71" s="28">
        <f t="shared" si="21"/>
        <v>0</v>
      </c>
      <c r="I71" s="28">
        <f t="shared" si="21"/>
        <v>0</v>
      </c>
      <c r="J71" s="28">
        <f t="shared" si="21"/>
        <v>0</v>
      </c>
    </row>
    <row r="72" spans="2:10" ht="16.5" customHeight="1">
      <c r="B72" s="248" t="s">
        <v>2</v>
      </c>
      <c r="C72" s="249"/>
      <c r="D72" s="250"/>
      <c r="E72" s="28">
        <f aca="true" t="shared" si="22" ref="E72:J72">E65+E64+E63</f>
        <v>0</v>
      </c>
      <c r="F72" s="28">
        <f t="shared" si="22"/>
        <v>0</v>
      </c>
      <c r="G72" s="28">
        <f t="shared" si="22"/>
        <v>0</v>
      </c>
      <c r="H72" s="28">
        <f t="shared" si="22"/>
        <v>0</v>
      </c>
      <c r="I72" s="28">
        <f t="shared" si="22"/>
        <v>0</v>
      </c>
      <c r="J72" s="28">
        <f t="shared" si="22"/>
        <v>0</v>
      </c>
    </row>
    <row r="73" spans="2:10" ht="16.5" customHeight="1">
      <c r="B73" s="248" t="s">
        <v>3</v>
      </c>
      <c r="C73" s="249"/>
      <c r="D73" s="250"/>
      <c r="E73" s="28">
        <f aca="true" t="shared" si="23" ref="E73:J73">E62+E61+E60</f>
        <v>0</v>
      </c>
      <c r="F73" s="28">
        <f t="shared" si="23"/>
        <v>0</v>
      </c>
      <c r="G73" s="28">
        <f t="shared" si="23"/>
        <v>0</v>
      </c>
      <c r="H73" s="28">
        <f t="shared" si="23"/>
        <v>0</v>
      </c>
      <c r="I73" s="28">
        <f t="shared" si="23"/>
        <v>0</v>
      </c>
      <c r="J73" s="28">
        <f t="shared" si="23"/>
        <v>0</v>
      </c>
    </row>
    <row r="74" spans="2:10" ht="16.5" customHeight="1">
      <c r="B74" s="248" t="s">
        <v>4</v>
      </c>
      <c r="C74" s="249"/>
      <c r="D74" s="250"/>
      <c r="E74" s="28">
        <f aca="true" t="shared" si="24" ref="E74:J74">E59+E58+E57</f>
        <v>0</v>
      </c>
      <c r="F74" s="28">
        <f t="shared" si="24"/>
        <v>0</v>
      </c>
      <c r="G74" s="28">
        <f t="shared" si="24"/>
        <v>0</v>
      </c>
      <c r="H74" s="28">
        <f t="shared" si="24"/>
        <v>0</v>
      </c>
      <c r="I74" s="28">
        <f t="shared" si="24"/>
        <v>0</v>
      </c>
      <c r="J74" s="28">
        <f t="shared" si="24"/>
        <v>0</v>
      </c>
    </row>
    <row r="75" spans="2:4" ht="7.5" customHeight="1">
      <c r="B75" s="248"/>
      <c r="C75" s="249"/>
      <c r="D75" s="42"/>
    </row>
    <row r="76" spans="2:10" ht="15.75" customHeight="1">
      <c r="B76" s="248" t="s">
        <v>22</v>
      </c>
      <c r="C76" s="249"/>
      <c r="D76" s="250"/>
      <c r="E76" s="29" t="e">
        <f aca="true" t="shared" si="25" ref="E76:J76">E71/E69</f>
        <v>#DIV/0!</v>
      </c>
      <c r="F76" s="29" t="e">
        <f t="shared" si="25"/>
        <v>#DIV/0!</v>
      </c>
      <c r="G76" s="29" t="e">
        <f t="shared" si="25"/>
        <v>#DIV/0!</v>
      </c>
      <c r="H76" s="29" t="e">
        <f t="shared" si="25"/>
        <v>#DIV/0!</v>
      </c>
      <c r="I76" s="29" t="e">
        <f t="shared" si="25"/>
        <v>#DIV/0!</v>
      </c>
      <c r="J76" s="29" t="e">
        <f t="shared" si="25"/>
        <v>#DIV/0!</v>
      </c>
    </row>
    <row r="77" spans="2:10" ht="15.75" customHeight="1">
      <c r="B77" s="248" t="s">
        <v>23</v>
      </c>
      <c r="C77" s="249"/>
      <c r="D77" s="250"/>
      <c r="E77" s="29" t="e">
        <f aca="true" t="shared" si="26" ref="E77:J77">E72/E69</f>
        <v>#DIV/0!</v>
      </c>
      <c r="F77" s="29" t="e">
        <f t="shared" si="26"/>
        <v>#DIV/0!</v>
      </c>
      <c r="G77" s="29" t="e">
        <f t="shared" si="26"/>
        <v>#DIV/0!</v>
      </c>
      <c r="H77" s="29" t="e">
        <f t="shared" si="26"/>
        <v>#DIV/0!</v>
      </c>
      <c r="I77" s="29" t="e">
        <f t="shared" si="26"/>
        <v>#DIV/0!</v>
      </c>
      <c r="J77" s="29" t="e">
        <f t="shared" si="26"/>
        <v>#DIV/0!</v>
      </c>
    </row>
    <row r="78" spans="2:10" ht="15.75" customHeight="1">
      <c r="B78" s="248" t="s">
        <v>24</v>
      </c>
      <c r="C78" s="249"/>
      <c r="D78" s="250"/>
      <c r="E78" s="29" t="e">
        <f aca="true" t="shared" si="27" ref="E78:J78">E73/E69</f>
        <v>#DIV/0!</v>
      </c>
      <c r="F78" s="29" t="e">
        <f t="shared" si="27"/>
        <v>#DIV/0!</v>
      </c>
      <c r="G78" s="29" t="e">
        <f t="shared" si="27"/>
        <v>#DIV/0!</v>
      </c>
      <c r="H78" s="29" t="e">
        <f t="shared" si="27"/>
        <v>#DIV/0!</v>
      </c>
      <c r="I78" s="29" t="e">
        <f t="shared" si="27"/>
        <v>#DIV/0!</v>
      </c>
      <c r="J78" s="29" t="e">
        <f t="shared" si="27"/>
        <v>#DIV/0!</v>
      </c>
    </row>
    <row r="79" spans="2:10" ht="15.75" customHeight="1">
      <c r="B79" s="248" t="s">
        <v>25</v>
      </c>
      <c r="C79" s="249"/>
      <c r="D79" s="250"/>
      <c r="E79" s="29" t="e">
        <f aca="true" t="shared" si="28" ref="E79:J79">E74/E69</f>
        <v>#DIV/0!</v>
      </c>
      <c r="F79" s="29" t="e">
        <f t="shared" si="28"/>
        <v>#DIV/0!</v>
      </c>
      <c r="G79" s="29" t="e">
        <f t="shared" si="28"/>
        <v>#DIV/0!</v>
      </c>
      <c r="H79" s="29" t="e">
        <f t="shared" si="28"/>
        <v>#DIV/0!</v>
      </c>
      <c r="I79" s="29" t="e">
        <f t="shared" si="28"/>
        <v>#DIV/0!</v>
      </c>
      <c r="J79" s="29" t="e">
        <f t="shared" si="28"/>
        <v>#DIV/0!</v>
      </c>
    </row>
    <row r="81" spans="2:10" ht="15.75" customHeight="1">
      <c r="B81" s="248" t="s">
        <v>5</v>
      </c>
      <c r="C81" s="249"/>
      <c r="D81" s="250"/>
      <c r="E81" s="29" t="e">
        <f aca="true" t="shared" si="29" ref="E81:J81">E76+E77</f>
        <v>#DIV/0!</v>
      </c>
      <c r="F81" s="29" t="e">
        <f t="shared" si="29"/>
        <v>#DIV/0!</v>
      </c>
      <c r="G81" s="29" t="e">
        <f t="shared" si="29"/>
        <v>#DIV/0!</v>
      </c>
      <c r="H81" s="29" t="e">
        <f t="shared" si="29"/>
        <v>#DIV/0!</v>
      </c>
      <c r="I81" s="29" t="e">
        <f t="shared" si="29"/>
        <v>#DIV/0!</v>
      </c>
      <c r="J81" s="29" t="e">
        <f t="shared" si="29"/>
        <v>#DIV/0!</v>
      </c>
    </row>
    <row r="82" spans="2:10" ht="15.75" customHeight="1">
      <c r="B82" s="248" t="s">
        <v>17</v>
      </c>
      <c r="C82" s="249"/>
      <c r="D82" s="250"/>
      <c r="E82" s="29" t="e">
        <f aca="true" t="shared" si="30" ref="E82:J82">E76+E77+E78</f>
        <v>#DIV/0!</v>
      </c>
      <c r="F82" s="29" t="e">
        <f t="shared" si="30"/>
        <v>#DIV/0!</v>
      </c>
      <c r="G82" s="29" t="e">
        <f t="shared" si="30"/>
        <v>#DIV/0!</v>
      </c>
      <c r="H82" s="29" t="e">
        <f t="shared" si="30"/>
        <v>#DIV/0!</v>
      </c>
      <c r="I82" s="29" t="e">
        <f t="shared" si="30"/>
        <v>#DIV/0!</v>
      </c>
      <c r="J82" s="29" t="e">
        <f t="shared" si="30"/>
        <v>#DIV/0!</v>
      </c>
    </row>
    <row r="83" spans="2:10" ht="15.75" customHeight="1">
      <c r="B83" s="248" t="s">
        <v>6</v>
      </c>
      <c r="C83" s="249"/>
      <c r="D83" s="250"/>
      <c r="E83" s="30" t="e">
        <f aca="true" t="shared" si="31" ref="E83:J83">(E57+E58*2+E59*3+E60*4+E61*5+E62*6+E63*7+E64*8+E65*9+E66*10+E67*11+E68*12)/E69</f>
        <v>#DIV/0!</v>
      </c>
      <c r="F83" s="30" t="e">
        <f t="shared" si="31"/>
        <v>#DIV/0!</v>
      </c>
      <c r="G83" s="30" t="e">
        <f t="shared" si="31"/>
        <v>#DIV/0!</v>
      </c>
      <c r="H83" s="30" t="e">
        <f t="shared" si="31"/>
        <v>#DIV/0!</v>
      </c>
      <c r="I83" s="30" t="e">
        <f t="shared" si="31"/>
        <v>#DIV/0!</v>
      </c>
      <c r="J83" s="30" t="e">
        <f t="shared" si="31"/>
        <v>#DIV/0!</v>
      </c>
    </row>
    <row r="84" spans="2:10" ht="15.75" customHeight="1">
      <c r="B84" s="248" t="s">
        <v>15</v>
      </c>
      <c r="C84" s="249"/>
      <c r="D84" s="250"/>
      <c r="E84" s="29" t="e">
        <f aca="true" t="shared" si="32" ref="E84:J84">(E71*1+E72*0.64+E73*0.36+E74*0.16)/E69</f>
        <v>#DIV/0!</v>
      </c>
      <c r="F84" s="29" t="e">
        <f t="shared" si="32"/>
        <v>#DIV/0!</v>
      </c>
      <c r="G84" s="29" t="e">
        <f t="shared" si="32"/>
        <v>#DIV/0!</v>
      </c>
      <c r="H84" s="29" t="e">
        <f t="shared" si="32"/>
        <v>#DIV/0!</v>
      </c>
      <c r="I84" s="29" t="e">
        <f t="shared" si="32"/>
        <v>#DIV/0!</v>
      </c>
      <c r="J84" s="29" t="e">
        <f t="shared" si="32"/>
        <v>#DIV/0!</v>
      </c>
    </row>
    <row r="86" spans="2:9" ht="30.75" customHeight="1">
      <c r="B86" s="270" t="s">
        <v>37</v>
      </c>
      <c r="C86" s="270"/>
      <c r="D86" s="270"/>
      <c r="E86" s="270"/>
      <c r="I86" s="29" t="e">
        <f>N69/I55</f>
        <v>#DIV/0!</v>
      </c>
    </row>
    <row r="88" spans="2:9" ht="15.75">
      <c r="B88" s="270" t="s">
        <v>15</v>
      </c>
      <c r="C88" s="270"/>
      <c r="D88" s="270"/>
      <c r="E88" s="270"/>
      <c r="I88" s="29" t="e">
        <f>J84</f>
        <v>#DIV/0!</v>
      </c>
    </row>
    <row r="90" spans="2:9" ht="15.75">
      <c r="B90" s="270" t="s">
        <v>16</v>
      </c>
      <c r="C90" s="270"/>
      <c r="D90" s="270"/>
      <c r="E90" s="270"/>
      <c r="F90" s="24"/>
      <c r="G90" s="24"/>
      <c r="H90" s="24"/>
      <c r="I90" s="29" t="e">
        <f>O69/I55</f>
        <v>#DIV/0!</v>
      </c>
    </row>
    <row r="93" spans="2:14" s="4" customFormat="1" ht="16.5" customHeight="1" thickBot="1">
      <c r="B93" s="189" t="s">
        <v>33</v>
      </c>
      <c r="C93" s="189"/>
      <c r="D93" s="76">
        <f>'Заповнюємо № 1'!D66</f>
        <v>0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6" s="4" customFormat="1" ht="16.5" customHeight="1">
      <c r="B94" s="38"/>
      <c r="C94" s="38"/>
      <c r="D94" s="38"/>
      <c r="E94" s="38"/>
      <c r="F94" s="38"/>
    </row>
    <row r="95" spans="2:15" s="4" customFormat="1" ht="16.5" customHeight="1" thickBot="1">
      <c r="B95" s="189" t="s">
        <v>34</v>
      </c>
      <c r="C95" s="189"/>
      <c r="D95" s="75"/>
      <c r="E95" s="37"/>
      <c r="F95" s="55"/>
      <c r="G95" s="55"/>
      <c r="H95" s="55"/>
      <c r="I95" s="272">
        <f>'Заповнюємо № 1'!D68</f>
        <v>0</v>
      </c>
      <c r="J95" s="272"/>
      <c r="K95" s="272"/>
      <c r="L95" s="272"/>
      <c r="M95" s="272"/>
      <c r="N95" s="272"/>
      <c r="O95" s="272"/>
    </row>
    <row r="96" spans="2:15" s="4" customFormat="1" ht="16.5" customHeight="1">
      <c r="B96" s="38"/>
      <c r="C96" s="65" t="s">
        <v>59</v>
      </c>
      <c r="D96" s="74" t="s">
        <v>57</v>
      </c>
      <c r="E96" s="73"/>
      <c r="F96" s="72"/>
      <c r="G96" s="72"/>
      <c r="H96" s="72"/>
      <c r="I96" s="271" t="s">
        <v>58</v>
      </c>
      <c r="J96" s="271"/>
      <c r="K96" s="271"/>
      <c r="L96" s="271"/>
      <c r="M96" s="271"/>
      <c r="N96" s="271"/>
      <c r="O96" s="271"/>
    </row>
    <row r="97" spans="2:6" s="4" customFormat="1" ht="16.5" customHeight="1">
      <c r="B97" s="37"/>
      <c r="C97" s="37"/>
      <c r="D97" s="37"/>
      <c r="E97" s="37"/>
      <c r="F97" s="37"/>
    </row>
    <row r="98" spans="2:15" s="4" customFormat="1" ht="16.5" customHeight="1" thickBot="1">
      <c r="B98" s="189" t="s">
        <v>36</v>
      </c>
      <c r="C98" s="189"/>
      <c r="D98" s="75"/>
      <c r="E98" s="37"/>
      <c r="F98" s="55"/>
      <c r="G98" s="55"/>
      <c r="H98" s="55"/>
      <c r="I98" s="272">
        <f>'Заповнюємо № 1'!D71</f>
        <v>0</v>
      </c>
      <c r="J98" s="272"/>
      <c r="K98" s="272"/>
      <c r="L98" s="272"/>
      <c r="M98" s="272"/>
      <c r="N98" s="272"/>
      <c r="O98" s="272"/>
    </row>
    <row r="99" spans="2:15" s="4" customFormat="1" ht="16.5" customHeight="1">
      <c r="B99" s="39"/>
      <c r="D99" s="74" t="s">
        <v>57</v>
      </c>
      <c r="E99" s="73"/>
      <c r="F99" s="72"/>
      <c r="G99" s="72"/>
      <c r="H99" s="72"/>
      <c r="I99" s="271" t="s">
        <v>58</v>
      </c>
      <c r="J99" s="271"/>
      <c r="K99" s="271"/>
      <c r="L99" s="271"/>
      <c r="M99" s="271"/>
      <c r="N99" s="271"/>
      <c r="O99" s="271"/>
    </row>
  </sheetData>
  <sheetProtection password="C4EF" sheet="1"/>
  <mergeCells count="90">
    <mergeCell ref="I99:O99"/>
    <mergeCell ref="B98:C98"/>
    <mergeCell ref="I95:O95"/>
    <mergeCell ref="I96:O96"/>
    <mergeCell ref="I98:O98"/>
    <mergeCell ref="B95:C95"/>
    <mergeCell ref="B93:C93"/>
    <mergeCell ref="B78:D78"/>
    <mergeCell ref="B79:D79"/>
    <mergeCell ref="B81:D81"/>
    <mergeCell ref="B90:E90"/>
    <mergeCell ref="B86:E86"/>
    <mergeCell ref="B88:E88"/>
    <mergeCell ref="B84:D84"/>
    <mergeCell ref="C16:D16"/>
    <mergeCell ref="C17:D17"/>
    <mergeCell ref="C55:E55"/>
    <mergeCell ref="B57:B68"/>
    <mergeCell ref="C18:D18"/>
    <mergeCell ref="C19:D19"/>
    <mergeCell ref="C20:D20"/>
    <mergeCell ref="C21:D21"/>
    <mergeCell ref="C22:D22"/>
    <mergeCell ref="C23:D23"/>
    <mergeCell ref="B5:C5"/>
    <mergeCell ref="B9:C9"/>
    <mergeCell ref="B13:B14"/>
    <mergeCell ref="C15:D15"/>
    <mergeCell ref="B8:C8"/>
    <mergeCell ref="B10:C10"/>
    <mergeCell ref="B11:C11"/>
    <mergeCell ref="B2:O2"/>
    <mergeCell ref="O13:O14"/>
    <mergeCell ref="N13:N14"/>
    <mergeCell ref="B6:C6"/>
    <mergeCell ref="B7:C7"/>
    <mergeCell ref="I13:J13"/>
    <mergeCell ref="C13:D14"/>
    <mergeCell ref="B3:C3"/>
    <mergeCell ref="B4:C4"/>
    <mergeCell ref="E13:E14"/>
    <mergeCell ref="C28:D28"/>
    <mergeCell ref="C29:D29"/>
    <mergeCell ref="C30:D30"/>
    <mergeCell ref="C31:D31"/>
    <mergeCell ref="C24:D24"/>
    <mergeCell ref="C25:D25"/>
    <mergeCell ref="C26:D26"/>
    <mergeCell ref="C27:D27"/>
    <mergeCell ref="C36:D36"/>
    <mergeCell ref="C37:D37"/>
    <mergeCell ref="C38:D38"/>
    <mergeCell ref="C39:D39"/>
    <mergeCell ref="C32:D32"/>
    <mergeCell ref="C33:D33"/>
    <mergeCell ref="C34:D34"/>
    <mergeCell ref="C35:D35"/>
    <mergeCell ref="C44:D44"/>
    <mergeCell ref="C45:D45"/>
    <mergeCell ref="C46:D46"/>
    <mergeCell ref="C47:D47"/>
    <mergeCell ref="C40:D40"/>
    <mergeCell ref="C41:D41"/>
    <mergeCell ref="C42:D42"/>
    <mergeCell ref="C43:D43"/>
    <mergeCell ref="B83:D83"/>
    <mergeCell ref="C50:D50"/>
    <mergeCell ref="B71:D71"/>
    <mergeCell ref="B72:D72"/>
    <mergeCell ref="B73:D73"/>
    <mergeCell ref="C53:E53"/>
    <mergeCell ref="B74:D74"/>
    <mergeCell ref="B77:D77"/>
    <mergeCell ref="B75:C75"/>
    <mergeCell ref="C64:D64"/>
    <mergeCell ref="C65:D65"/>
    <mergeCell ref="C66:D66"/>
    <mergeCell ref="C48:D48"/>
    <mergeCell ref="C49:D49"/>
    <mergeCell ref="B82:D82"/>
    <mergeCell ref="C67:D67"/>
    <mergeCell ref="C68:D68"/>
    <mergeCell ref="C57:D57"/>
    <mergeCell ref="B76:D76"/>
    <mergeCell ref="C58:D58"/>
    <mergeCell ref="C59:D59"/>
    <mergeCell ref="C60:D60"/>
    <mergeCell ref="C61:D61"/>
    <mergeCell ref="C62:D62"/>
    <mergeCell ref="C63:D63"/>
  </mergeCells>
  <conditionalFormatting sqref="B15:B50">
    <cfRule type="expression" priority="1" dxfId="79" stopIfTrue="1">
      <formula>C15=0</formula>
    </cfRule>
  </conditionalFormatting>
  <conditionalFormatting sqref="C53 C55 B57 D98 D95 D93 I15:M50 I98 D3 D4:E11 I10 C15:C50 F71:H74 I95 E15:E50 E57:J68 C57:C68">
    <cfRule type="cellIs" priority="2" dxfId="79" operator="equal" stopIfTrue="1">
      <formula>0</formula>
    </cfRule>
  </conditionalFormatting>
  <conditionalFormatting sqref="N15:N50">
    <cfRule type="cellIs" priority="3" dxfId="83" operator="equal" stopIfTrue="1">
      <formula>"розбіжність"</formula>
    </cfRule>
    <cfRule type="cellIs" priority="4" dxfId="79" operator="greaterThanOrEqual" stopIfTrue="1">
      <formula>1</formula>
    </cfRule>
  </conditionalFormatting>
  <conditionalFormatting sqref="O15:O50">
    <cfRule type="cellIs" priority="5" dxfId="83" operator="equal" stopIfTrue="1">
      <formula>"розбіжність"</formula>
    </cfRule>
  </conditionalFormatting>
  <conditionalFormatting sqref="E76:E79 E81:E84 E71:E74">
    <cfRule type="expression" priority="7" dxfId="79" stopIfTrue="1">
      <formula>$E$69=0</formula>
    </cfRule>
  </conditionalFormatting>
  <conditionalFormatting sqref="I76:I79 I81:I84 I71:I74">
    <cfRule type="expression" priority="8" dxfId="79" stopIfTrue="1">
      <formula>$I$69=0</formula>
    </cfRule>
  </conditionalFormatting>
  <conditionalFormatting sqref="J76:J79 J81:J84 I86 I88 I90 J71:J74">
    <cfRule type="expression" priority="9" dxfId="79" stopIfTrue="1">
      <formula>$J$69=0</formula>
    </cfRule>
  </conditionalFormatting>
  <printOptions/>
  <pageMargins left="0.13" right="0.04" top="0.32" bottom="0.28" header="0.2" footer="0.28"/>
  <pageSetup horizontalDpi="600" verticalDpi="600" orientation="portrait" paperSize="9" scale="82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2:N22"/>
  <sheetViews>
    <sheetView zoomScale="75" zoomScaleNormal="75" zoomScalePageLayoutView="0" workbookViewId="0" topLeftCell="A1">
      <selection activeCell="C14" sqref="C14"/>
    </sheetView>
  </sheetViews>
  <sheetFormatPr defaultColWidth="9.00390625" defaultRowHeight="12.75"/>
  <cols>
    <col min="1" max="2" width="2.25390625" style="46" customWidth="1"/>
    <col min="3" max="3" width="51.375" style="46" customWidth="1"/>
    <col min="4" max="4" width="22.625" style="46" customWidth="1"/>
    <col min="5" max="5" width="23.25390625" style="46" customWidth="1"/>
    <col min="6" max="6" width="22.625" style="46" customWidth="1"/>
    <col min="7" max="7" width="20.875" style="46" customWidth="1"/>
    <col min="8" max="9" width="7.375" style="46" customWidth="1"/>
    <col min="10" max="16384" width="9.125" style="46" customWidth="1"/>
  </cols>
  <sheetData>
    <row r="2" spans="2:14" ht="18.75" customHeight="1">
      <c r="B2" s="45"/>
      <c r="C2" s="273" t="s">
        <v>38</v>
      </c>
      <c r="D2" s="273"/>
      <c r="E2" s="273"/>
      <c r="F2" s="273"/>
      <c r="G2" s="273"/>
      <c r="H2" s="45"/>
      <c r="I2" s="45"/>
      <c r="J2" s="45"/>
      <c r="K2" s="45"/>
      <c r="L2" s="45"/>
      <c r="M2" s="45"/>
      <c r="N2" s="45"/>
    </row>
    <row r="3" spans="2:14" ht="36" customHeight="1">
      <c r="B3" s="45"/>
      <c r="C3" s="35"/>
      <c r="D3" s="35"/>
      <c r="E3" s="35"/>
      <c r="F3" s="35"/>
      <c r="G3" s="35"/>
      <c r="H3" s="45"/>
      <c r="I3" s="45"/>
      <c r="J3" s="45"/>
      <c r="K3" s="45"/>
      <c r="L3" s="45"/>
      <c r="M3" s="45"/>
      <c r="N3" s="45"/>
    </row>
    <row r="4" spans="2:14" ht="18.75" customHeight="1">
      <c r="B4" s="45"/>
      <c r="C4" s="47" t="s">
        <v>27</v>
      </c>
      <c r="D4" s="48" t="str">
        <f>'Заповнюємо № 1'!FY41</f>
        <v>Математика</v>
      </c>
      <c r="E4" s="52"/>
      <c r="F4" s="52"/>
      <c r="G4" s="35"/>
      <c r="H4" s="45"/>
      <c r="I4" s="45"/>
      <c r="J4" s="45"/>
      <c r="K4" s="45"/>
      <c r="L4" s="45"/>
      <c r="M4" s="45"/>
      <c r="N4" s="45"/>
    </row>
    <row r="5" spans="2:14" ht="18.75" customHeight="1">
      <c r="B5" s="45"/>
      <c r="C5" s="47"/>
      <c r="D5" s="35"/>
      <c r="E5" s="35"/>
      <c r="F5" s="35"/>
      <c r="G5" s="35"/>
      <c r="H5" s="45"/>
      <c r="I5" s="45"/>
      <c r="J5" s="45"/>
      <c r="K5" s="45"/>
      <c r="L5" s="45"/>
      <c r="M5" s="45"/>
      <c r="N5" s="45"/>
    </row>
    <row r="6" spans="2:14" ht="18.75" customHeight="1">
      <c r="B6" s="45"/>
      <c r="C6" s="47" t="s">
        <v>0</v>
      </c>
      <c r="D6" s="169">
        <f>'Заповнюємо № 1'!D8</f>
        <v>0</v>
      </c>
      <c r="E6" s="52"/>
      <c r="F6" s="52"/>
      <c r="G6" s="35"/>
      <c r="H6" s="45"/>
      <c r="I6" s="45"/>
      <c r="J6" s="45"/>
      <c r="K6" s="45"/>
      <c r="L6" s="45"/>
      <c r="M6" s="45"/>
      <c r="N6" s="45"/>
    </row>
    <row r="7" spans="2:14" ht="18.75" customHeight="1">
      <c r="B7" s="35"/>
      <c r="C7" s="35"/>
      <c r="D7" s="35"/>
      <c r="E7" s="35"/>
      <c r="F7" s="35"/>
      <c r="G7" s="45"/>
      <c r="H7" s="45"/>
      <c r="I7" s="45"/>
      <c r="J7" s="45"/>
      <c r="K7" s="45"/>
      <c r="L7" s="45"/>
      <c r="M7" s="45"/>
      <c r="N7" s="45"/>
    </row>
    <row r="8" spans="3:9" ht="56.25" customHeight="1">
      <c r="C8" s="51" t="s">
        <v>39</v>
      </c>
      <c r="D8" s="51" t="s">
        <v>29</v>
      </c>
      <c r="E8" s="51" t="s">
        <v>40</v>
      </c>
      <c r="F8" s="51" t="s">
        <v>42</v>
      </c>
      <c r="G8" s="51" t="s">
        <v>43</v>
      </c>
      <c r="H8" s="49"/>
      <c r="I8" s="49"/>
    </row>
    <row r="9" spans="2:7" s="50" customFormat="1" ht="30" customHeight="1">
      <c r="B9" s="47"/>
      <c r="C9" s="59">
        <f>'Заповнюємо № 1'!D9</f>
        <v>0</v>
      </c>
      <c r="D9" s="60">
        <f>'Протокол № 1'!D10</f>
      </c>
      <c r="E9" s="60">
        <f>'Протокол № 1'!I10</f>
      </c>
      <c r="F9" s="60">
        <f>'Заповнюємо № 1'!FY238</f>
      </c>
      <c r="G9" s="61">
        <f>'Заповнюємо № 1'!F6</f>
        <v>0</v>
      </c>
    </row>
    <row r="10" spans="2:7" s="50" customFormat="1" ht="30" customHeight="1">
      <c r="B10" s="47"/>
      <c r="C10" s="64"/>
      <c r="D10" s="65"/>
      <c r="E10" s="65"/>
      <c r="F10" s="65"/>
      <c r="G10" s="66"/>
    </row>
    <row r="11" ht="18.75" hidden="1">
      <c r="C11" s="46">
        <f>'Протокол № 1'!J69</f>
        <v>0</v>
      </c>
    </row>
    <row r="12" spans="3:7" ht="31.5" customHeight="1">
      <c r="C12" s="274" t="s">
        <v>41</v>
      </c>
      <c r="D12" s="274" t="s">
        <v>18</v>
      </c>
      <c r="E12" s="274" t="s">
        <v>44</v>
      </c>
      <c r="F12" s="275"/>
      <c r="G12" s="276"/>
    </row>
    <row r="13" spans="3:7" ht="55.5" customHeight="1">
      <c r="C13" s="274"/>
      <c r="D13" s="274"/>
      <c r="E13" s="274"/>
      <c r="F13" s="277"/>
      <c r="G13" s="278"/>
    </row>
    <row r="14" spans="3:7" s="50" customFormat="1" ht="30.75" customHeight="1">
      <c r="C14" s="62">
        <f>'Заповнюємо № 1'!F8</f>
        <v>0</v>
      </c>
      <c r="D14" s="63" t="e">
        <f>'Протокол № 1'!I86</f>
        <v>#DIV/0!</v>
      </c>
      <c r="E14" s="63" t="e">
        <f>'Протокол № 1'!I90</f>
        <v>#DIV/0!</v>
      </c>
      <c r="F14" s="279"/>
      <c r="G14" s="280"/>
    </row>
    <row r="16" spans="2:14" s="4" customFormat="1" ht="16.5" customHeight="1">
      <c r="B16" s="189" t="s">
        <v>33</v>
      </c>
      <c r="C16" s="189"/>
      <c r="D16" s="56">
        <f>'Заповнюємо № 1'!D66</f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2:6" s="4" customFormat="1" ht="16.5" customHeight="1">
      <c r="B17" s="38"/>
      <c r="C17" s="38"/>
      <c r="D17" s="38"/>
      <c r="E17" s="38"/>
      <c r="F17" s="38"/>
    </row>
    <row r="18" spans="2:14" s="4" customFormat="1" ht="16.5" customHeight="1" thickBot="1">
      <c r="B18" s="189" t="s">
        <v>34</v>
      </c>
      <c r="C18" s="189"/>
      <c r="D18" s="75"/>
      <c r="E18" s="37"/>
      <c r="F18" s="272">
        <f>'Заповнюємо № 1'!D68</f>
        <v>0</v>
      </c>
      <c r="G18" s="272"/>
      <c r="H18" s="37"/>
      <c r="I18" s="37"/>
      <c r="J18" s="37"/>
      <c r="K18" s="37"/>
      <c r="L18" s="37"/>
      <c r="M18" s="37"/>
      <c r="N18" s="37"/>
    </row>
    <row r="19" spans="2:14" s="4" customFormat="1" ht="16.5" customHeight="1">
      <c r="B19" s="38"/>
      <c r="C19" s="65" t="s">
        <v>62</v>
      </c>
      <c r="D19" s="40" t="s">
        <v>61</v>
      </c>
      <c r="E19" s="40"/>
      <c r="F19" s="271" t="s">
        <v>58</v>
      </c>
      <c r="G19" s="271"/>
      <c r="H19" s="58"/>
      <c r="I19" s="58"/>
      <c r="J19" s="58"/>
      <c r="K19" s="58"/>
      <c r="L19" s="58"/>
      <c r="M19" s="58"/>
      <c r="N19" s="58"/>
    </row>
    <row r="20" spans="2:6" s="4" customFormat="1" ht="16.5" customHeight="1">
      <c r="B20" s="37"/>
      <c r="C20" s="37"/>
      <c r="D20" s="37"/>
      <c r="E20" s="37"/>
      <c r="F20" s="37"/>
    </row>
    <row r="21" spans="2:14" s="4" customFormat="1" ht="16.5" customHeight="1" thickBot="1">
      <c r="B21" s="189" t="s">
        <v>36</v>
      </c>
      <c r="C21" s="189"/>
      <c r="D21" s="75"/>
      <c r="E21" s="37"/>
      <c r="F21" s="272">
        <f>'Заповнюємо № 1'!D71</f>
        <v>0</v>
      </c>
      <c r="G21" s="272"/>
      <c r="H21" s="37"/>
      <c r="I21" s="37"/>
      <c r="J21" s="37"/>
      <c r="K21" s="37"/>
      <c r="L21" s="37"/>
      <c r="M21" s="37"/>
      <c r="N21" s="37"/>
    </row>
    <row r="22" spans="2:14" s="4" customFormat="1" ht="16.5" customHeight="1">
      <c r="B22" s="39"/>
      <c r="D22" s="40" t="s">
        <v>61</v>
      </c>
      <c r="E22" s="40"/>
      <c r="F22" s="271" t="s">
        <v>58</v>
      </c>
      <c r="G22" s="271"/>
      <c r="H22" s="58"/>
      <c r="I22" s="58"/>
      <c r="J22" s="58"/>
      <c r="K22" s="58"/>
      <c r="L22" s="58"/>
      <c r="M22" s="58"/>
      <c r="N22" s="58"/>
    </row>
  </sheetData>
  <sheetProtection password="C4EF" sheet="1"/>
  <mergeCells count="12">
    <mergeCell ref="B21:C21"/>
    <mergeCell ref="F19:G19"/>
    <mergeCell ref="F22:G22"/>
    <mergeCell ref="F21:G21"/>
    <mergeCell ref="C2:G2"/>
    <mergeCell ref="B16:C16"/>
    <mergeCell ref="B18:C18"/>
    <mergeCell ref="F18:G18"/>
    <mergeCell ref="C12:C13"/>
    <mergeCell ref="D12:D13"/>
    <mergeCell ref="E12:E13"/>
    <mergeCell ref="F12:G14"/>
  </mergeCells>
  <conditionalFormatting sqref="D4 D6 C14 C9:G10 F21:G21 D21 D18 D16 F18:G18">
    <cfRule type="cellIs" priority="1" dxfId="79" operator="equal" stopIfTrue="1">
      <formula>0</formula>
    </cfRule>
  </conditionalFormatting>
  <conditionalFormatting sqref="D14:E14">
    <cfRule type="expression" priority="2" dxfId="79" stopIfTrue="1">
      <formula>$C$11=0</formula>
    </cfRule>
  </conditionalFormatting>
  <printOptions/>
  <pageMargins left="0.23" right="0.28" top="0.34" bottom="0.37" header="0.29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S30"/>
  <sheetViews>
    <sheetView zoomScale="75" zoomScaleNormal="75" zoomScalePageLayoutView="0" workbookViewId="0" topLeftCell="A1">
      <selection activeCell="O39" sqref="O39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1.25390625" style="0" customWidth="1"/>
    <col min="4" max="4" width="5.00390625" style="0" customWidth="1"/>
    <col min="5" max="5" width="7.00390625" style="0" customWidth="1"/>
    <col min="6" max="6" width="5.25390625" style="0" customWidth="1"/>
    <col min="7" max="7" width="6.75390625" style="0" customWidth="1"/>
    <col min="8" max="8" width="5.375" style="0" customWidth="1"/>
    <col min="9" max="9" width="6.375" style="0" customWidth="1"/>
    <col min="10" max="10" width="5.25390625" style="0" customWidth="1"/>
    <col min="11" max="11" width="7.125" style="0" customWidth="1"/>
    <col min="12" max="12" width="5.625" style="0" customWidth="1"/>
    <col min="13" max="13" width="6.75390625" style="0" customWidth="1"/>
    <col min="14" max="14" width="5.625" style="0" customWidth="1"/>
    <col min="15" max="15" width="7.75390625" style="0" customWidth="1"/>
    <col min="16" max="16" width="5.75390625" style="0" customWidth="1"/>
    <col min="17" max="17" width="7.00390625" style="0" customWidth="1"/>
    <col min="18" max="18" width="5.375" style="0" customWidth="1"/>
    <col min="19" max="19" width="8.00390625" style="0" customWidth="1"/>
  </cols>
  <sheetData>
    <row r="2" spans="2:13" ht="15.75">
      <c r="B2" s="282" t="s">
        <v>119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2:13" ht="15.75">
      <c r="B3" s="282" t="s">
        <v>120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2:13" ht="15.75">
      <c r="B4" s="282" t="s">
        <v>121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2:13" ht="15.75">
      <c r="B5" s="282" t="s">
        <v>138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</row>
    <row r="7" spans="2:13" ht="15.75">
      <c r="B7" s="140" t="str">
        <f>'Протокол № 1'!B3</f>
        <v>Район</v>
      </c>
      <c r="D7" s="151">
        <f>'Протокол № 1'!D3</f>
      </c>
      <c r="E7" s="3"/>
      <c r="F7" s="3"/>
      <c r="G7" s="3"/>
      <c r="H7" s="3"/>
      <c r="I7" s="3"/>
      <c r="J7" s="3"/>
      <c r="K7" s="3"/>
      <c r="L7" s="3"/>
      <c r="M7" s="3"/>
    </row>
    <row r="8" spans="2:13" ht="15.75">
      <c r="B8" s="140" t="str">
        <f>'Протокол № 1'!B4</f>
        <v>Населений пункт </v>
      </c>
      <c r="D8" s="150">
        <f>'Протокол № 1'!D4</f>
        <v>0</v>
      </c>
      <c r="E8" s="146"/>
      <c r="F8" s="146"/>
      <c r="G8" s="146"/>
      <c r="H8" s="146"/>
      <c r="I8" s="146"/>
      <c r="J8" s="146"/>
      <c r="K8" s="146"/>
      <c r="L8" s="146"/>
      <c r="M8" s="146"/>
    </row>
    <row r="9" spans="2:13" ht="15.75">
      <c r="B9" s="140" t="str">
        <f>'Протокол № 1'!B5</f>
        <v>Назва ЗНЗ              </v>
      </c>
      <c r="D9" s="150">
        <f>'Протокол № 1'!D5</f>
        <v>0</v>
      </c>
      <c r="E9" s="146"/>
      <c r="F9" s="146"/>
      <c r="G9" s="146"/>
      <c r="H9" s="146"/>
      <c r="I9" s="146"/>
      <c r="J9" s="146"/>
      <c r="K9" s="146"/>
      <c r="L9" s="146"/>
      <c r="M9" s="146"/>
    </row>
    <row r="10" spans="2:13" ht="15.75">
      <c r="B10" s="140" t="str">
        <f>'Протокол № 1'!B6</f>
        <v>Клас</v>
      </c>
      <c r="D10" s="149">
        <f>'Протокол № 1'!D6</f>
        <v>0</v>
      </c>
      <c r="E10" s="146"/>
      <c r="F10" s="146"/>
      <c r="G10" s="146"/>
      <c r="H10" s="146"/>
      <c r="I10" s="146"/>
      <c r="J10" s="146"/>
      <c r="K10" s="146"/>
      <c r="L10" s="146"/>
      <c r="M10" s="146"/>
    </row>
    <row r="11" spans="2:13" ht="15.75">
      <c r="B11" s="140" t="s">
        <v>133</v>
      </c>
      <c r="D11" s="152">
        <f>'Протокол № 1'!I53</f>
        <v>0</v>
      </c>
      <c r="E11" s="153"/>
      <c r="F11" s="153"/>
      <c r="G11" s="153"/>
      <c r="H11" s="153"/>
      <c r="I11" s="153"/>
      <c r="J11" s="153"/>
      <c r="K11" s="153"/>
      <c r="L11" s="153"/>
      <c r="M11" s="146"/>
    </row>
    <row r="12" spans="2:12" ht="3" customHeight="1">
      <c r="B12" s="140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2:13" ht="15.75">
      <c r="B13" s="140" t="s">
        <v>122</v>
      </c>
      <c r="D13" s="154">
        <f>'Протокол № 1'!I55</f>
        <v>0</v>
      </c>
      <c r="E13" s="155"/>
      <c r="F13" s="155"/>
      <c r="G13" s="155"/>
      <c r="H13" s="147"/>
      <c r="I13" s="155"/>
      <c r="J13" s="155"/>
      <c r="K13" s="156" t="e">
        <f>D13/D11</f>
        <v>#DIV/0!</v>
      </c>
      <c r="L13" s="155"/>
      <c r="M13" s="3"/>
    </row>
    <row r="14" spans="4:13" ht="12.75">
      <c r="D14" s="283" t="s">
        <v>131</v>
      </c>
      <c r="E14" s="283"/>
      <c r="F14" s="283"/>
      <c r="G14" s="283"/>
      <c r="I14" s="283" t="s">
        <v>130</v>
      </c>
      <c r="J14" s="283"/>
      <c r="K14" s="283"/>
      <c r="L14" s="283"/>
      <c r="M14" s="283"/>
    </row>
    <row r="16" ht="15.75">
      <c r="B16" s="140" t="s">
        <v>123</v>
      </c>
    </row>
    <row r="18" spans="2:19" ht="15.75">
      <c r="B18" s="121"/>
      <c r="C18" s="144" t="s">
        <v>129</v>
      </c>
      <c r="D18" s="281">
        <v>1</v>
      </c>
      <c r="E18" s="281"/>
      <c r="F18" s="281">
        <v>2</v>
      </c>
      <c r="G18" s="281"/>
      <c r="H18" s="281">
        <v>3</v>
      </c>
      <c r="I18" s="281"/>
      <c r="J18" s="281">
        <v>4</v>
      </c>
      <c r="K18" s="281"/>
      <c r="L18" s="281">
        <v>5</v>
      </c>
      <c r="M18" s="281"/>
      <c r="N18" s="281">
        <v>6</v>
      </c>
      <c r="O18" s="281"/>
      <c r="P18" s="281">
        <v>7</v>
      </c>
      <c r="Q18" s="281"/>
      <c r="R18" s="281">
        <v>8</v>
      </c>
      <c r="S18" s="281"/>
    </row>
    <row r="19" spans="2:19" ht="45" customHeight="1">
      <c r="B19" s="121"/>
      <c r="C19" s="141"/>
      <c r="D19" s="142" t="s">
        <v>127</v>
      </c>
      <c r="E19" s="143" t="s">
        <v>128</v>
      </c>
      <c r="F19" s="142" t="s">
        <v>127</v>
      </c>
      <c r="G19" s="143" t="s">
        <v>128</v>
      </c>
      <c r="H19" s="142" t="s">
        <v>127</v>
      </c>
      <c r="I19" s="143" t="s">
        <v>128</v>
      </c>
      <c r="J19" s="142" t="s">
        <v>127</v>
      </c>
      <c r="K19" s="143" t="s">
        <v>128</v>
      </c>
      <c r="L19" s="142" t="s">
        <v>127</v>
      </c>
      <c r="M19" s="143" t="s">
        <v>128</v>
      </c>
      <c r="N19" s="142" t="s">
        <v>127</v>
      </c>
      <c r="O19" s="143" t="s">
        <v>128</v>
      </c>
      <c r="P19" s="142" t="s">
        <v>127</v>
      </c>
      <c r="Q19" s="143" t="s">
        <v>128</v>
      </c>
      <c r="R19" s="142" t="s">
        <v>127</v>
      </c>
      <c r="S19" s="143" t="s">
        <v>128</v>
      </c>
    </row>
    <row r="20" spans="2:19" ht="15.75">
      <c r="B20" s="123">
        <v>1</v>
      </c>
      <c r="C20" s="145" t="s">
        <v>124</v>
      </c>
      <c r="D20" s="122">
        <f>'Заповнюємо № 1'!D59</f>
        <v>0</v>
      </c>
      <c r="E20" s="148" t="e">
        <f>D20/$D$13</f>
        <v>#DIV/0!</v>
      </c>
      <c r="F20" s="122">
        <f>'Заповнюємо № 1'!E59</f>
        <v>0</v>
      </c>
      <c r="G20" s="148" t="e">
        <f>F20/$D$13</f>
        <v>#DIV/0!</v>
      </c>
      <c r="H20" s="122">
        <f>'Заповнюємо № 1'!F59</f>
        <v>0</v>
      </c>
      <c r="I20" s="148" t="e">
        <f>H20/$D$13</f>
        <v>#DIV/0!</v>
      </c>
      <c r="J20" s="122">
        <f>'Заповнюємо № 1'!G59</f>
        <v>0</v>
      </c>
      <c r="K20" s="148" t="e">
        <f>J20/$D$13</f>
        <v>#DIV/0!</v>
      </c>
      <c r="L20" s="122">
        <f>'Заповнюємо № 1'!H59</f>
        <v>0</v>
      </c>
      <c r="M20" s="148" t="e">
        <f>L20/$D$13</f>
        <v>#DIV/0!</v>
      </c>
      <c r="N20" s="122">
        <f>'Заповнюємо № 1'!I59</f>
        <v>0</v>
      </c>
      <c r="O20" s="148" t="e">
        <f>N20/$D$13</f>
        <v>#DIV/0!</v>
      </c>
      <c r="P20" s="122">
        <f>'Заповнюємо № 1'!J59</f>
        <v>0</v>
      </c>
      <c r="Q20" s="148" t="e">
        <f>P20/$D$13</f>
        <v>#DIV/0!</v>
      </c>
      <c r="R20" s="122">
        <f>'Заповнюємо № 1'!K59</f>
        <v>0</v>
      </c>
      <c r="S20" s="148" t="e">
        <f>R20/$D$13</f>
        <v>#DIV/0!</v>
      </c>
    </row>
    <row r="21" spans="2:19" ht="15.75">
      <c r="B21" s="123">
        <v>2</v>
      </c>
      <c r="C21" s="145" t="s">
        <v>125</v>
      </c>
      <c r="D21" s="122">
        <f>'Заповнюємо № 1'!D60</f>
        <v>0</v>
      </c>
      <c r="E21" s="148" t="e">
        <f>D21/$D$13</f>
        <v>#DIV/0!</v>
      </c>
      <c r="F21" s="122">
        <f>'Заповнюємо № 1'!E60</f>
        <v>0</v>
      </c>
      <c r="G21" s="148" t="e">
        <f>F21/$D$13</f>
        <v>#DIV/0!</v>
      </c>
      <c r="H21" s="122">
        <f>'Заповнюємо № 1'!F60</f>
        <v>0</v>
      </c>
      <c r="I21" s="148" t="e">
        <f>H21/$D$13</f>
        <v>#DIV/0!</v>
      </c>
      <c r="J21" s="122">
        <f>'Заповнюємо № 1'!G60</f>
        <v>0</v>
      </c>
      <c r="K21" s="148" t="e">
        <f>J21/$D$13</f>
        <v>#DIV/0!</v>
      </c>
      <c r="L21" s="122">
        <f>'Заповнюємо № 1'!H60</f>
        <v>0</v>
      </c>
      <c r="M21" s="148" t="e">
        <f>L21/$D$13</f>
        <v>#DIV/0!</v>
      </c>
      <c r="N21" s="122">
        <f>'Заповнюємо № 1'!I60</f>
        <v>0</v>
      </c>
      <c r="O21" s="148" t="e">
        <f>N21/$D$13</f>
        <v>#DIV/0!</v>
      </c>
      <c r="P21" s="122">
        <f>'Заповнюємо № 1'!J60</f>
        <v>0</v>
      </c>
      <c r="Q21" s="148" t="e">
        <f>P21/$D$13</f>
        <v>#DIV/0!</v>
      </c>
      <c r="R21" s="122">
        <f>'Заповнюємо № 1'!K60</f>
        <v>0</v>
      </c>
      <c r="S21" s="148" t="e">
        <f>R21/$D$13</f>
        <v>#DIV/0!</v>
      </c>
    </row>
    <row r="22" spans="2:19" ht="15.75">
      <c r="B22" s="123">
        <v>3</v>
      </c>
      <c r="C22" s="145" t="s">
        <v>126</v>
      </c>
      <c r="D22" s="122">
        <f>'Заповнюємо № 1'!D61</f>
        <v>0</v>
      </c>
      <c r="E22" s="148" t="e">
        <f>D22/$D$13</f>
        <v>#DIV/0!</v>
      </c>
      <c r="F22" s="122">
        <f>'Заповнюємо № 1'!E61</f>
        <v>0</v>
      </c>
      <c r="G22" s="148" t="e">
        <f>F22/$D$13</f>
        <v>#DIV/0!</v>
      </c>
      <c r="H22" s="122">
        <f>'Заповнюємо № 1'!F61</f>
        <v>0</v>
      </c>
      <c r="I22" s="148" t="e">
        <f>H22/$D$13</f>
        <v>#DIV/0!</v>
      </c>
      <c r="J22" s="122">
        <f>'Заповнюємо № 1'!G61</f>
        <v>0</v>
      </c>
      <c r="K22" s="148" t="e">
        <f>J22/$D$13</f>
        <v>#DIV/0!</v>
      </c>
      <c r="L22" s="122">
        <f>'Заповнюємо № 1'!H61</f>
        <v>0</v>
      </c>
      <c r="M22" s="148" t="e">
        <f>L22/$D$13</f>
        <v>#DIV/0!</v>
      </c>
      <c r="N22" s="122">
        <f>'Заповнюємо № 1'!I61</f>
        <v>0</v>
      </c>
      <c r="O22" s="148" t="e">
        <f>N22/$D$13</f>
        <v>#DIV/0!</v>
      </c>
      <c r="P22" s="122">
        <f>'Заповнюємо № 1'!J61</f>
        <v>0</v>
      </c>
      <c r="Q22" s="148" t="e">
        <f>P22/$D$13</f>
        <v>#DIV/0!</v>
      </c>
      <c r="R22" s="122">
        <f>'Заповнюємо № 1'!K61</f>
        <v>0</v>
      </c>
      <c r="S22" s="148" t="e">
        <f>R22/$D$13</f>
        <v>#DIV/0!</v>
      </c>
    </row>
    <row r="25" spans="2:6" s="4" customFormat="1" ht="16.5" customHeight="1">
      <c r="B25" s="37"/>
      <c r="C25" s="37"/>
      <c r="D25" s="37"/>
      <c r="E25" s="37"/>
      <c r="F25" s="37"/>
    </row>
    <row r="26" spans="2:14" s="4" customFormat="1" ht="16.5" customHeight="1" thickBot="1">
      <c r="B26" s="189" t="s">
        <v>36</v>
      </c>
      <c r="C26" s="189"/>
      <c r="D26" s="284"/>
      <c r="E26" s="284"/>
      <c r="F26" s="284"/>
      <c r="G26" s="37"/>
      <c r="H26" s="37"/>
      <c r="I26" s="37"/>
      <c r="J26" s="272">
        <f>'Робота вчителя № 1'!F21</f>
        <v>0</v>
      </c>
      <c r="K26" s="272"/>
      <c r="L26" s="272"/>
      <c r="M26" s="272"/>
      <c r="N26" s="37"/>
    </row>
    <row r="27" spans="2:14" s="4" customFormat="1" ht="16.5" customHeight="1">
      <c r="B27" s="39"/>
      <c r="D27" s="285" t="s">
        <v>61</v>
      </c>
      <c r="E27" s="285"/>
      <c r="F27" s="285"/>
      <c r="G27" s="58"/>
      <c r="H27" s="58"/>
      <c r="I27" s="58"/>
      <c r="J27" s="285" t="s">
        <v>58</v>
      </c>
      <c r="K27" s="285"/>
      <c r="L27" s="285"/>
      <c r="M27" s="285"/>
      <c r="N27" s="58"/>
    </row>
    <row r="29" spans="2:13" ht="16.5" thickBot="1">
      <c r="B29" s="140" t="s">
        <v>132</v>
      </c>
      <c r="D29" s="284"/>
      <c r="E29" s="284"/>
      <c r="F29" s="284"/>
      <c r="G29" s="37"/>
      <c r="H29" s="37"/>
      <c r="I29" s="37"/>
      <c r="J29" s="286"/>
      <c r="K29" s="286"/>
      <c r="L29" s="286"/>
      <c r="M29" s="286"/>
    </row>
    <row r="30" spans="4:13" ht="12.75">
      <c r="D30" s="285" t="s">
        <v>61</v>
      </c>
      <c r="E30" s="285"/>
      <c r="F30" s="285"/>
      <c r="G30" s="58"/>
      <c r="H30" s="58"/>
      <c r="I30" s="58"/>
      <c r="J30" s="285" t="s">
        <v>58</v>
      </c>
      <c r="K30" s="285"/>
      <c r="L30" s="285"/>
      <c r="M30" s="285"/>
    </row>
  </sheetData>
  <sheetProtection password="C4EF" sheet="1"/>
  <mergeCells count="23">
    <mergeCell ref="D27:F27"/>
    <mergeCell ref="J27:M27"/>
    <mergeCell ref="D29:F29"/>
    <mergeCell ref="B26:C26"/>
    <mergeCell ref="D26:F26"/>
    <mergeCell ref="N18:O18"/>
    <mergeCell ref="P18:Q18"/>
    <mergeCell ref="J26:M26"/>
    <mergeCell ref="D30:F30"/>
    <mergeCell ref="J30:M30"/>
    <mergeCell ref="J29:M29"/>
    <mergeCell ref="D18:E18"/>
    <mergeCell ref="F18:G18"/>
    <mergeCell ref="R18:S18"/>
    <mergeCell ref="L18:M18"/>
    <mergeCell ref="B2:M2"/>
    <mergeCell ref="B3:M3"/>
    <mergeCell ref="B4:M4"/>
    <mergeCell ref="B5:M5"/>
    <mergeCell ref="I14:M14"/>
    <mergeCell ref="D14:G14"/>
    <mergeCell ref="H18:I18"/>
    <mergeCell ref="J18:K18"/>
  </mergeCells>
  <conditionalFormatting sqref="D7:D13 D20:D22 F20:F22 H20:H22 J20:J22 L20:L22 D26 J26:K26 G26 D29 J29:K29 G29 P20:P22 N20:N22 R20:R22">
    <cfRule type="cellIs" priority="1" dxfId="79" operator="equal" stopIfTrue="1">
      <formula>0</formula>
    </cfRule>
  </conditionalFormatting>
  <conditionalFormatting sqref="K13">
    <cfRule type="expression" priority="2" dxfId="79" stopIfTrue="1">
      <formula>$D$13=0</formula>
    </cfRule>
  </conditionalFormatting>
  <conditionalFormatting sqref="E20:E22 G20:G22 I20:I22 K20:K22 O20:O22 Q20:Q22 M20:M22 S20:S22">
    <cfRule type="expression" priority="3" dxfId="79" stopIfTrue="1">
      <formula>D20=0</formula>
    </cfRule>
  </conditionalFormatting>
  <printOptions/>
  <pageMargins left="0.2" right="0.2" top="0.33" bottom="0.5" header="0.2" footer="0.3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2:O99"/>
  <sheetViews>
    <sheetView view="pageBreakPreview" zoomScale="75" zoomScaleNormal="75" zoomScaleSheetLayoutView="75" zoomScalePageLayoutView="0" workbookViewId="0" topLeftCell="A1">
      <selection activeCell="D93" sqref="D93"/>
    </sheetView>
  </sheetViews>
  <sheetFormatPr defaultColWidth="9.00390625" defaultRowHeight="12.75"/>
  <cols>
    <col min="1" max="1" width="0.74609375" style="10" customWidth="1"/>
    <col min="2" max="2" width="5.625" style="12" customWidth="1"/>
    <col min="3" max="3" width="29.125" style="10" customWidth="1"/>
    <col min="4" max="4" width="18.375" style="10" customWidth="1"/>
    <col min="5" max="5" width="8.625" style="10" customWidth="1"/>
    <col min="6" max="8" width="8.625" style="11" hidden="1" customWidth="1"/>
    <col min="9" max="10" width="8.625" style="10" customWidth="1"/>
    <col min="11" max="13" width="5.75390625" style="11" hidden="1" customWidth="1"/>
    <col min="14" max="14" width="10.875" style="10" customWidth="1"/>
    <col min="15" max="15" width="11.375" style="10" customWidth="1"/>
    <col min="16" max="16384" width="9.125" style="10" customWidth="1"/>
  </cols>
  <sheetData>
    <row r="1" ht="6" customHeight="1"/>
    <row r="2" spans="2:15" ht="54.75" customHeight="1">
      <c r="B2" s="177" t="s">
        <v>136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2:10" ht="15.75">
      <c r="B3" s="258" t="str">
        <f>'Заповнюємо № 2'!FY107</f>
        <v>Район</v>
      </c>
      <c r="C3" s="258"/>
      <c r="D3" s="41">
        <f>'Заповнюємо № 2'!FY101</f>
      </c>
      <c r="E3" s="6"/>
      <c r="I3" s="3"/>
      <c r="J3" s="3"/>
    </row>
    <row r="4" spans="2:10" ht="15.75">
      <c r="B4" s="258" t="s">
        <v>12</v>
      </c>
      <c r="C4" s="258"/>
      <c r="D4" s="41">
        <f>'Заповнюємо № 2'!D4</f>
        <v>0</v>
      </c>
      <c r="E4" s="6"/>
      <c r="I4" s="3"/>
      <c r="J4" s="3"/>
    </row>
    <row r="5" spans="2:10" ht="15.75">
      <c r="B5" s="258" t="s">
        <v>13</v>
      </c>
      <c r="C5" s="258"/>
      <c r="D5" s="41">
        <f>'Заповнюємо № 2'!D5</f>
        <v>0</v>
      </c>
      <c r="E5" s="5"/>
      <c r="I5" s="3"/>
      <c r="J5" s="3"/>
    </row>
    <row r="6" spans="2:10" ht="15.75">
      <c r="B6" s="258" t="s">
        <v>0</v>
      </c>
      <c r="C6" s="258"/>
      <c r="D6" s="41">
        <f>'Заповнюємо № 2'!D6</f>
        <v>0</v>
      </c>
      <c r="E6" s="5"/>
      <c r="I6" s="3"/>
      <c r="J6" s="3"/>
    </row>
    <row r="7" spans="2:10" ht="15.75">
      <c r="B7" s="258" t="s">
        <v>27</v>
      </c>
      <c r="C7" s="258"/>
      <c r="D7" s="41" t="str">
        <f>'Заповнюємо № 2'!FY41</f>
        <v>Математика</v>
      </c>
      <c r="E7" s="5"/>
      <c r="I7" s="3"/>
      <c r="J7" s="3"/>
    </row>
    <row r="8" spans="2:10" ht="15.75">
      <c r="B8" s="258" t="s">
        <v>28</v>
      </c>
      <c r="C8" s="258"/>
      <c r="D8" s="53">
        <f>'Заповнюємо № 2'!D8</f>
        <v>0</v>
      </c>
      <c r="E8" s="5"/>
      <c r="I8" s="3"/>
      <c r="J8" s="3"/>
    </row>
    <row r="9" spans="2:10" ht="15.75">
      <c r="B9" s="258" t="s">
        <v>14</v>
      </c>
      <c r="C9" s="258"/>
      <c r="D9" s="41">
        <f>'Заповнюємо № 2'!D9</f>
        <v>0</v>
      </c>
      <c r="E9" s="5"/>
      <c r="I9" s="3"/>
      <c r="J9" s="3"/>
    </row>
    <row r="10" spans="2:10" ht="15.75">
      <c r="B10" s="258" t="s">
        <v>29</v>
      </c>
      <c r="C10" s="258"/>
      <c r="D10" s="41">
        <f>IF('Заповнюємо № 2'!GA13=1,"Спеціаліст",IF('Заповнюємо № 2'!GA13=2,"І категорія",IF('Заповнюємо № 2'!GA13=3,"ІІ категорія",IF('Заповнюємо № 2'!GA13=4,"Вища категорія",""))))</f>
      </c>
      <c r="E10" s="54" t="s">
        <v>30</v>
      </c>
      <c r="I10" s="41">
        <f>IF('Заповнюємо № 2'!GA8=1,"Старший учитель",IF('Заповнюємо № 2'!GA8=2,"Учитель-методист",""))</f>
      </c>
      <c r="J10" s="3"/>
    </row>
    <row r="11" spans="2:10" ht="15" customHeight="1">
      <c r="B11" s="258" t="s">
        <v>31</v>
      </c>
      <c r="C11" s="258"/>
      <c r="D11" s="41">
        <f>'Заповнюємо № 2'!D11</f>
        <v>0</v>
      </c>
      <c r="E11" s="5"/>
      <c r="I11" s="3"/>
      <c r="J11" s="3"/>
    </row>
    <row r="12" ht="7.5" customHeight="1" thickBot="1"/>
    <row r="13" spans="2:15" ht="55.5" customHeight="1" thickBot="1">
      <c r="B13" s="265" t="s">
        <v>7</v>
      </c>
      <c r="C13" s="259" t="s">
        <v>8</v>
      </c>
      <c r="D13" s="260"/>
      <c r="E13" s="263" t="s">
        <v>118</v>
      </c>
      <c r="F13" s="13"/>
      <c r="G13" s="13"/>
      <c r="H13" s="13"/>
      <c r="I13" s="196" t="s">
        <v>32</v>
      </c>
      <c r="J13" s="197"/>
      <c r="K13" s="14"/>
      <c r="L13" s="14"/>
      <c r="M13" s="14"/>
      <c r="N13" s="256" t="s">
        <v>18</v>
      </c>
      <c r="O13" s="254" t="s">
        <v>19</v>
      </c>
    </row>
    <row r="14" spans="2:15" ht="102.75" customHeight="1" thickBot="1">
      <c r="B14" s="266"/>
      <c r="C14" s="261"/>
      <c r="D14" s="262"/>
      <c r="E14" s="264"/>
      <c r="F14" s="13"/>
      <c r="G14" s="13"/>
      <c r="H14" s="13"/>
      <c r="I14" s="43" t="s">
        <v>9</v>
      </c>
      <c r="J14" s="44" t="s">
        <v>10</v>
      </c>
      <c r="K14" s="15"/>
      <c r="L14" s="15"/>
      <c r="M14" s="15"/>
      <c r="N14" s="257"/>
      <c r="O14" s="255"/>
    </row>
    <row r="15" spans="2:15" ht="17.25" customHeight="1" thickBot="1">
      <c r="B15" s="16">
        <f>'Заповнюємо № 2'!B16</f>
        <v>1</v>
      </c>
      <c r="C15" s="251">
        <f>'Заповнюємо № 2'!C16</f>
        <v>0</v>
      </c>
      <c r="D15" s="252"/>
      <c r="E15" s="17">
        <f>'Заповнюємо № 2'!E16</f>
        <v>0</v>
      </c>
      <c r="F15" s="18">
        <f>IF(E15=12,"високий",IF(E15=11,"високий",IF(E15=10,"високий",IF(E15=9,"достатній",IF(E15=8,"достатній",IF(E15=7,"достатній",IF(E15=6,"середній",IF(E15=5,"середній",G15))))))))</f>
      </c>
      <c r="G15" s="18">
        <f>IF(E15=4,"середній",IF(E15=3,"низький",IF(E15=2,"низький",IF(E15=1,"низький",IF(E15="н",0,"")))))</f>
      </c>
      <c r="H15" s="18">
        <f>IF(F15="високий",4,IF(F15="достатній",3,IF(F15="середній",2,IF(F15="низький",1,IF(F15=0,0,"")))))</f>
      </c>
      <c r="I15" s="17">
        <f>'Заповнюємо № 2'!F16</f>
        <v>0</v>
      </c>
      <c r="J15" s="17">
        <f>'Заповнюємо № 2'!G16</f>
        <v>0</v>
      </c>
      <c r="K15" s="19">
        <f>IF(J15=12,"високий",IF(J15=11,"високий",IF(J15=10,"високий",IF(J15=9,"достатній",IF(J15=8,"достатній",IF(J15=7,"достатній",IF(J15=6,"середній",IF(J15=5,"середній",L15))))))))</f>
      </c>
      <c r="L15" s="19">
        <f>IF(J15=4,"середній",IF(J15=3,"низький",IF(J15=2,"низький",IF(J15=1,"низький",IF(J15="н",0,"")))))</f>
      </c>
      <c r="M15" s="19">
        <f>IF(K15="високий",4,IF(K15="достатній",3,IF(K15="середній",2,IF(K15="низький",1,IF(K15=0,0,"")))))</f>
      </c>
      <c r="N15" s="20">
        <f>IF(M15&gt;H15,3,IF(M15=H15,2,IF(J15="н",1,IF(M15&lt;H15,"розбіжність",""))))</f>
        <v>2</v>
      </c>
      <c r="O15" s="20">
        <f>IF(J15&lt;&gt;I15,"розбіжність","")</f>
      </c>
    </row>
    <row r="16" spans="2:15" ht="17.25" customHeight="1" thickBot="1">
      <c r="B16" s="16">
        <f>'Заповнюємо № 2'!B17</f>
        <v>2</v>
      </c>
      <c r="C16" s="251">
        <f>'Заповнюємо № 2'!C17</f>
        <v>0</v>
      </c>
      <c r="D16" s="252"/>
      <c r="E16" s="17">
        <f>'Заповнюємо № 2'!E17</f>
        <v>0</v>
      </c>
      <c r="F16" s="18">
        <f aca="true" t="shared" si="0" ref="F16:F50">IF(E16=12,"високий",IF(E16=11,"високий",IF(E16=10,"високий",IF(E16=9,"достатній",IF(E16=8,"достатній",IF(E16=7,"достатній",IF(E16=6,"середній",IF(E16=5,"середній",G16))))))))</f>
      </c>
      <c r="G16" s="18">
        <f aca="true" t="shared" si="1" ref="G16:G50">IF(E16=4,"середній",IF(E16=3,"низький",IF(E16=2,"низький",IF(E16=1,"низький",IF(E16="н",0,"")))))</f>
      </c>
      <c r="H16" s="18">
        <f aca="true" t="shared" si="2" ref="H16:H50">IF(F16="високий",4,IF(F16="достатній",3,IF(F16="середній",2,IF(F16="низький",1,IF(F16=0,0,"")))))</f>
      </c>
      <c r="I16" s="17">
        <f>'Заповнюємо № 2'!F17</f>
        <v>0</v>
      </c>
      <c r="J16" s="17">
        <f>'Заповнюємо № 2'!G17</f>
        <v>0</v>
      </c>
      <c r="K16" s="19">
        <f aca="true" t="shared" si="3" ref="K16:K50">IF(J16=12,"високий",IF(J16=11,"високий",IF(J16=10,"високий",IF(J16=9,"достатній",IF(J16=8,"достатній",IF(J16=7,"достатній",IF(J16=6,"середній",IF(J16=5,"середній",L16))))))))</f>
      </c>
      <c r="L16" s="19">
        <f aca="true" t="shared" si="4" ref="L16:L50">IF(J16=4,"середній",IF(J16=3,"низький",IF(J16=2,"низький",IF(J16=1,"низький",IF(J16="н",0,"")))))</f>
      </c>
      <c r="M16" s="19">
        <f aca="true" t="shared" si="5" ref="M16:M50">IF(K16="високий",4,IF(K16="достатній",3,IF(K16="середній",2,IF(K16="низький",1,IF(K16=0,0,"")))))</f>
      </c>
      <c r="N16" s="20">
        <f aca="true" t="shared" si="6" ref="N16:N50">IF(M16&gt;H16,3,IF(M16=H16,2,IF(J16="н",1,IF(M16&lt;H16,"розбіжність",""))))</f>
        <v>2</v>
      </c>
      <c r="O16" s="20">
        <f aca="true" t="shared" si="7" ref="O16:O50">IF(J16&lt;&gt;I16,"розбіжність","")</f>
      </c>
    </row>
    <row r="17" spans="2:15" ht="17.25" customHeight="1" thickBot="1">
      <c r="B17" s="16">
        <f>'Заповнюємо № 2'!B18</f>
        <v>3</v>
      </c>
      <c r="C17" s="251">
        <f>'Заповнюємо № 2'!C18</f>
        <v>0</v>
      </c>
      <c r="D17" s="252"/>
      <c r="E17" s="17">
        <f>'Заповнюємо № 2'!E18</f>
        <v>0</v>
      </c>
      <c r="F17" s="18">
        <f t="shared" si="0"/>
      </c>
      <c r="G17" s="18">
        <f t="shared" si="1"/>
      </c>
      <c r="H17" s="18">
        <f t="shared" si="2"/>
      </c>
      <c r="I17" s="17">
        <f>'Заповнюємо № 2'!F18</f>
        <v>0</v>
      </c>
      <c r="J17" s="17">
        <f>'Заповнюємо № 2'!G18</f>
        <v>0</v>
      </c>
      <c r="K17" s="19">
        <f t="shared" si="3"/>
      </c>
      <c r="L17" s="19">
        <f t="shared" si="4"/>
      </c>
      <c r="M17" s="19">
        <f t="shared" si="5"/>
      </c>
      <c r="N17" s="20">
        <f t="shared" si="6"/>
        <v>2</v>
      </c>
      <c r="O17" s="20">
        <f t="shared" si="7"/>
      </c>
    </row>
    <row r="18" spans="2:15" ht="17.25" customHeight="1" thickBot="1">
      <c r="B18" s="16">
        <f>'Заповнюємо № 2'!B19</f>
        <v>4</v>
      </c>
      <c r="C18" s="251">
        <f>'Заповнюємо № 2'!C19</f>
        <v>0</v>
      </c>
      <c r="D18" s="252"/>
      <c r="E18" s="17">
        <f>'Заповнюємо № 2'!E19</f>
        <v>0</v>
      </c>
      <c r="F18" s="18">
        <f t="shared" si="0"/>
      </c>
      <c r="G18" s="18">
        <f t="shared" si="1"/>
      </c>
      <c r="H18" s="18">
        <f t="shared" si="2"/>
      </c>
      <c r="I18" s="17">
        <f>'Заповнюємо № 2'!F19</f>
        <v>0</v>
      </c>
      <c r="J18" s="17">
        <f>'Заповнюємо № 2'!G19</f>
        <v>0</v>
      </c>
      <c r="K18" s="19">
        <f t="shared" si="3"/>
      </c>
      <c r="L18" s="19">
        <f t="shared" si="4"/>
      </c>
      <c r="M18" s="19">
        <f t="shared" si="5"/>
      </c>
      <c r="N18" s="20">
        <f t="shared" si="6"/>
        <v>2</v>
      </c>
      <c r="O18" s="20">
        <f t="shared" si="7"/>
      </c>
    </row>
    <row r="19" spans="2:15" ht="17.25" customHeight="1" thickBot="1">
      <c r="B19" s="16">
        <f>'Заповнюємо № 2'!B20</f>
        <v>5</v>
      </c>
      <c r="C19" s="251">
        <f>'Заповнюємо № 2'!C20</f>
        <v>0</v>
      </c>
      <c r="D19" s="252"/>
      <c r="E19" s="17">
        <f>'Заповнюємо № 2'!E20</f>
        <v>0</v>
      </c>
      <c r="F19" s="18">
        <f t="shared" si="0"/>
      </c>
      <c r="G19" s="18">
        <f t="shared" si="1"/>
      </c>
      <c r="H19" s="18">
        <f t="shared" si="2"/>
      </c>
      <c r="I19" s="17">
        <f>'Заповнюємо № 2'!F20</f>
        <v>0</v>
      </c>
      <c r="J19" s="17">
        <f>'Заповнюємо № 2'!G20</f>
        <v>0</v>
      </c>
      <c r="K19" s="19">
        <f t="shared" si="3"/>
      </c>
      <c r="L19" s="19">
        <f t="shared" si="4"/>
      </c>
      <c r="M19" s="19">
        <f t="shared" si="5"/>
      </c>
      <c r="N19" s="20">
        <f t="shared" si="6"/>
        <v>2</v>
      </c>
      <c r="O19" s="20">
        <f t="shared" si="7"/>
      </c>
    </row>
    <row r="20" spans="2:15" ht="17.25" customHeight="1" thickBot="1">
      <c r="B20" s="16">
        <f>'Заповнюємо № 2'!B21</f>
        <v>6</v>
      </c>
      <c r="C20" s="251">
        <f>'Заповнюємо № 2'!C21</f>
        <v>0</v>
      </c>
      <c r="D20" s="252"/>
      <c r="E20" s="17">
        <f>'Заповнюємо № 2'!E21</f>
        <v>0</v>
      </c>
      <c r="F20" s="18">
        <f t="shared" si="0"/>
      </c>
      <c r="G20" s="18">
        <f t="shared" si="1"/>
      </c>
      <c r="H20" s="18">
        <f t="shared" si="2"/>
      </c>
      <c r="I20" s="17">
        <f>'Заповнюємо № 2'!F21</f>
        <v>0</v>
      </c>
      <c r="J20" s="17">
        <f>'Заповнюємо № 2'!G21</f>
        <v>0</v>
      </c>
      <c r="K20" s="19">
        <f t="shared" si="3"/>
      </c>
      <c r="L20" s="19">
        <f t="shared" si="4"/>
      </c>
      <c r="M20" s="19">
        <f t="shared" si="5"/>
      </c>
      <c r="N20" s="20">
        <f t="shared" si="6"/>
        <v>2</v>
      </c>
      <c r="O20" s="20">
        <f t="shared" si="7"/>
      </c>
    </row>
    <row r="21" spans="2:15" ht="17.25" customHeight="1" thickBot="1">
      <c r="B21" s="16">
        <f>'Заповнюємо № 2'!B22</f>
        <v>7</v>
      </c>
      <c r="C21" s="251">
        <f>'Заповнюємо № 2'!C22</f>
        <v>0</v>
      </c>
      <c r="D21" s="252"/>
      <c r="E21" s="17">
        <f>'Заповнюємо № 2'!E22</f>
        <v>0</v>
      </c>
      <c r="F21" s="18">
        <f t="shared" si="0"/>
      </c>
      <c r="G21" s="18">
        <f t="shared" si="1"/>
      </c>
      <c r="H21" s="18">
        <f t="shared" si="2"/>
      </c>
      <c r="I21" s="17">
        <f>'Заповнюємо № 2'!F22</f>
        <v>0</v>
      </c>
      <c r="J21" s="17">
        <f>'Заповнюємо № 2'!G22</f>
        <v>0</v>
      </c>
      <c r="K21" s="19">
        <f t="shared" si="3"/>
      </c>
      <c r="L21" s="19">
        <f t="shared" si="4"/>
      </c>
      <c r="M21" s="19">
        <f t="shared" si="5"/>
      </c>
      <c r="N21" s="20">
        <f t="shared" si="6"/>
        <v>2</v>
      </c>
      <c r="O21" s="20">
        <f t="shared" si="7"/>
      </c>
    </row>
    <row r="22" spans="2:15" ht="17.25" customHeight="1" thickBot="1">
      <c r="B22" s="16">
        <f>'Заповнюємо № 2'!B23</f>
        <v>8</v>
      </c>
      <c r="C22" s="251">
        <f>'Заповнюємо № 2'!C23</f>
        <v>0</v>
      </c>
      <c r="D22" s="252"/>
      <c r="E22" s="17">
        <f>'Заповнюємо № 2'!E23</f>
        <v>0</v>
      </c>
      <c r="F22" s="18">
        <f t="shared" si="0"/>
      </c>
      <c r="G22" s="18">
        <f t="shared" si="1"/>
      </c>
      <c r="H22" s="18">
        <f t="shared" si="2"/>
      </c>
      <c r="I22" s="17">
        <f>'Заповнюємо № 2'!F23</f>
        <v>0</v>
      </c>
      <c r="J22" s="17">
        <f>'Заповнюємо № 2'!G23</f>
        <v>0</v>
      </c>
      <c r="K22" s="19">
        <f t="shared" si="3"/>
      </c>
      <c r="L22" s="19">
        <f t="shared" si="4"/>
      </c>
      <c r="M22" s="19">
        <f t="shared" si="5"/>
      </c>
      <c r="N22" s="20">
        <f t="shared" si="6"/>
        <v>2</v>
      </c>
      <c r="O22" s="20">
        <f t="shared" si="7"/>
      </c>
    </row>
    <row r="23" spans="2:15" ht="17.25" customHeight="1" thickBot="1">
      <c r="B23" s="16">
        <f>'Заповнюємо № 2'!B24</f>
        <v>9</v>
      </c>
      <c r="C23" s="251">
        <f>'Заповнюємо № 2'!C24</f>
        <v>0</v>
      </c>
      <c r="D23" s="252"/>
      <c r="E23" s="17">
        <f>'Заповнюємо № 2'!E24</f>
        <v>0</v>
      </c>
      <c r="F23" s="18">
        <f t="shared" si="0"/>
      </c>
      <c r="G23" s="18">
        <f t="shared" si="1"/>
      </c>
      <c r="H23" s="18">
        <f t="shared" si="2"/>
      </c>
      <c r="I23" s="17">
        <f>'Заповнюємо № 2'!F24</f>
        <v>0</v>
      </c>
      <c r="J23" s="17">
        <f>'Заповнюємо № 2'!G24</f>
        <v>0</v>
      </c>
      <c r="K23" s="19">
        <f t="shared" si="3"/>
      </c>
      <c r="L23" s="19">
        <f t="shared" si="4"/>
      </c>
      <c r="M23" s="19">
        <f t="shared" si="5"/>
      </c>
      <c r="N23" s="20">
        <f t="shared" si="6"/>
        <v>2</v>
      </c>
      <c r="O23" s="20">
        <f t="shared" si="7"/>
      </c>
    </row>
    <row r="24" spans="2:15" ht="17.25" customHeight="1" thickBot="1">
      <c r="B24" s="16">
        <f>'Заповнюємо № 2'!B25</f>
        <v>10</v>
      </c>
      <c r="C24" s="251">
        <f>'Заповнюємо № 2'!C25</f>
        <v>0</v>
      </c>
      <c r="D24" s="252"/>
      <c r="E24" s="17">
        <f>'Заповнюємо № 2'!E25</f>
        <v>0</v>
      </c>
      <c r="F24" s="18">
        <f t="shared" si="0"/>
      </c>
      <c r="G24" s="18">
        <f t="shared" si="1"/>
      </c>
      <c r="H24" s="18">
        <f t="shared" si="2"/>
      </c>
      <c r="I24" s="17">
        <f>'Заповнюємо № 2'!F25</f>
        <v>0</v>
      </c>
      <c r="J24" s="17">
        <f>'Заповнюємо № 2'!G25</f>
        <v>0</v>
      </c>
      <c r="K24" s="19">
        <f t="shared" si="3"/>
      </c>
      <c r="L24" s="19">
        <f t="shared" si="4"/>
      </c>
      <c r="M24" s="19">
        <f t="shared" si="5"/>
      </c>
      <c r="N24" s="20">
        <f t="shared" si="6"/>
        <v>2</v>
      </c>
      <c r="O24" s="20">
        <f t="shared" si="7"/>
      </c>
    </row>
    <row r="25" spans="2:15" ht="17.25" customHeight="1" thickBot="1">
      <c r="B25" s="16">
        <f>'Заповнюємо № 2'!B26</f>
        <v>11</v>
      </c>
      <c r="C25" s="251">
        <f>'Заповнюємо № 2'!C26</f>
        <v>0</v>
      </c>
      <c r="D25" s="252"/>
      <c r="E25" s="17">
        <f>'Заповнюємо № 2'!E26</f>
        <v>0</v>
      </c>
      <c r="F25" s="18">
        <f t="shared" si="0"/>
      </c>
      <c r="G25" s="18">
        <f t="shared" si="1"/>
      </c>
      <c r="H25" s="18">
        <f t="shared" si="2"/>
      </c>
      <c r="I25" s="17">
        <f>'Заповнюємо № 2'!F26</f>
        <v>0</v>
      </c>
      <c r="J25" s="17">
        <f>'Заповнюємо № 2'!G26</f>
        <v>0</v>
      </c>
      <c r="K25" s="19">
        <f t="shared" si="3"/>
      </c>
      <c r="L25" s="19">
        <f t="shared" si="4"/>
      </c>
      <c r="M25" s="19">
        <f t="shared" si="5"/>
      </c>
      <c r="N25" s="20">
        <f t="shared" si="6"/>
        <v>2</v>
      </c>
      <c r="O25" s="20">
        <f t="shared" si="7"/>
      </c>
    </row>
    <row r="26" spans="2:15" ht="17.25" customHeight="1" thickBot="1">
      <c r="B26" s="16">
        <f>'Заповнюємо № 2'!B27</f>
        <v>12</v>
      </c>
      <c r="C26" s="251">
        <f>'Заповнюємо № 2'!C27</f>
        <v>0</v>
      </c>
      <c r="D26" s="252"/>
      <c r="E26" s="17">
        <f>'Заповнюємо № 2'!E27</f>
        <v>0</v>
      </c>
      <c r="F26" s="18">
        <f t="shared" si="0"/>
      </c>
      <c r="G26" s="18">
        <f t="shared" si="1"/>
      </c>
      <c r="H26" s="18">
        <f t="shared" si="2"/>
      </c>
      <c r="I26" s="17">
        <f>'Заповнюємо № 2'!F27</f>
        <v>0</v>
      </c>
      <c r="J26" s="17">
        <f>'Заповнюємо № 2'!G27</f>
        <v>0</v>
      </c>
      <c r="K26" s="19">
        <f t="shared" si="3"/>
      </c>
      <c r="L26" s="19">
        <f t="shared" si="4"/>
      </c>
      <c r="M26" s="19">
        <f t="shared" si="5"/>
      </c>
      <c r="N26" s="20">
        <f t="shared" si="6"/>
        <v>2</v>
      </c>
      <c r="O26" s="20">
        <f t="shared" si="7"/>
      </c>
    </row>
    <row r="27" spans="2:15" ht="17.25" customHeight="1" thickBot="1">
      <c r="B27" s="16">
        <f>'Заповнюємо № 2'!B28</f>
        <v>13</v>
      </c>
      <c r="C27" s="251">
        <f>'Заповнюємо № 2'!C28</f>
        <v>0</v>
      </c>
      <c r="D27" s="252"/>
      <c r="E27" s="17">
        <f>'Заповнюємо № 2'!E28</f>
        <v>0</v>
      </c>
      <c r="F27" s="18">
        <f t="shared" si="0"/>
      </c>
      <c r="G27" s="18">
        <f t="shared" si="1"/>
      </c>
      <c r="H27" s="18">
        <f t="shared" si="2"/>
      </c>
      <c r="I27" s="17">
        <f>'Заповнюємо № 2'!F28</f>
        <v>0</v>
      </c>
      <c r="J27" s="17">
        <f>'Заповнюємо № 2'!G28</f>
        <v>0</v>
      </c>
      <c r="K27" s="19">
        <f t="shared" si="3"/>
      </c>
      <c r="L27" s="19">
        <f t="shared" si="4"/>
      </c>
      <c r="M27" s="19">
        <f t="shared" si="5"/>
      </c>
      <c r="N27" s="20">
        <f t="shared" si="6"/>
        <v>2</v>
      </c>
      <c r="O27" s="20">
        <f t="shared" si="7"/>
      </c>
    </row>
    <row r="28" spans="2:15" ht="17.25" customHeight="1" thickBot="1">
      <c r="B28" s="16">
        <f>'Заповнюємо № 2'!B29</f>
        <v>14</v>
      </c>
      <c r="C28" s="251">
        <f>'Заповнюємо № 2'!C29</f>
        <v>0</v>
      </c>
      <c r="D28" s="252"/>
      <c r="E28" s="17">
        <f>'Заповнюємо № 2'!E29</f>
        <v>0</v>
      </c>
      <c r="F28" s="18">
        <f t="shared" si="0"/>
      </c>
      <c r="G28" s="18">
        <f t="shared" si="1"/>
      </c>
      <c r="H28" s="18">
        <f t="shared" si="2"/>
      </c>
      <c r="I28" s="17">
        <f>'Заповнюємо № 2'!F29</f>
        <v>0</v>
      </c>
      <c r="J28" s="17">
        <f>'Заповнюємо № 2'!G29</f>
        <v>0</v>
      </c>
      <c r="K28" s="19">
        <f t="shared" si="3"/>
      </c>
      <c r="L28" s="19">
        <f t="shared" si="4"/>
      </c>
      <c r="M28" s="19">
        <f t="shared" si="5"/>
      </c>
      <c r="N28" s="20">
        <f t="shared" si="6"/>
        <v>2</v>
      </c>
      <c r="O28" s="20">
        <f t="shared" si="7"/>
      </c>
    </row>
    <row r="29" spans="2:15" ht="17.25" customHeight="1" thickBot="1">
      <c r="B29" s="16">
        <f>'Заповнюємо № 2'!B30</f>
        <v>15</v>
      </c>
      <c r="C29" s="251">
        <f>'Заповнюємо № 2'!C30</f>
        <v>0</v>
      </c>
      <c r="D29" s="252"/>
      <c r="E29" s="17">
        <f>'Заповнюємо № 2'!E30</f>
        <v>0</v>
      </c>
      <c r="F29" s="18">
        <f t="shared" si="0"/>
      </c>
      <c r="G29" s="18">
        <f t="shared" si="1"/>
      </c>
      <c r="H29" s="18">
        <f t="shared" si="2"/>
      </c>
      <c r="I29" s="17">
        <f>'Заповнюємо № 2'!F30</f>
        <v>0</v>
      </c>
      <c r="J29" s="17">
        <f>'Заповнюємо № 2'!G30</f>
        <v>0</v>
      </c>
      <c r="K29" s="19">
        <f t="shared" si="3"/>
      </c>
      <c r="L29" s="19">
        <f t="shared" si="4"/>
      </c>
      <c r="M29" s="19">
        <f t="shared" si="5"/>
      </c>
      <c r="N29" s="20">
        <f t="shared" si="6"/>
        <v>2</v>
      </c>
      <c r="O29" s="20">
        <f t="shared" si="7"/>
      </c>
    </row>
    <row r="30" spans="2:15" ht="17.25" customHeight="1" thickBot="1">
      <c r="B30" s="16">
        <f>'Заповнюємо № 2'!B31</f>
        <v>16</v>
      </c>
      <c r="C30" s="251">
        <f>'Заповнюємо № 2'!C31</f>
        <v>0</v>
      </c>
      <c r="D30" s="252"/>
      <c r="E30" s="17">
        <f>'Заповнюємо № 2'!E31</f>
        <v>0</v>
      </c>
      <c r="F30" s="18">
        <f t="shared" si="0"/>
      </c>
      <c r="G30" s="18">
        <f t="shared" si="1"/>
      </c>
      <c r="H30" s="18">
        <f t="shared" si="2"/>
      </c>
      <c r="I30" s="17">
        <f>'Заповнюємо № 2'!F31</f>
        <v>0</v>
      </c>
      <c r="J30" s="17">
        <f>'Заповнюємо № 2'!G31</f>
        <v>0</v>
      </c>
      <c r="K30" s="19">
        <f t="shared" si="3"/>
      </c>
      <c r="L30" s="19">
        <f t="shared" si="4"/>
      </c>
      <c r="M30" s="19">
        <f t="shared" si="5"/>
      </c>
      <c r="N30" s="20">
        <f t="shared" si="6"/>
        <v>2</v>
      </c>
      <c r="O30" s="20">
        <f t="shared" si="7"/>
      </c>
    </row>
    <row r="31" spans="2:15" ht="17.25" customHeight="1" thickBot="1">
      <c r="B31" s="16">
        <f>'Заповнюємо № 2'!B32</f>
        <v>17</v>
      </c>
      <c r="C31" s="251">
        <f>'Заповнюємо № 2'!C32</f>
        <v>0</v>
      </c>
      <c r="D31" s="252"/>
      <c r="E31" s="17">
        <f>'Заповнюємо № 2'!E32</f>
        <v>0</v>
      </c>
      <c r="F31" s="18">
        <f t="shared" si="0"/>
      </c>
      <c r="G31" s="18">
        <f t="shared" si="1"/>
      </c>
      <c r="H31" s="18">
        <f t="shared" si="2"/>
      </c>
      <c r="I31" s="17">
        <f>'Заповнюємо № 2'!F32</f>
        <v>0</v>
      </c>
      <c r="J31" s="17">
        <f>'Заповнюємо № 2'!G32</f>
        <v>0</v>
      </c>
      <c r="K31" s="19">
        <f t="shared" si="3"/>
      </c>
      <c r="L31" s="19">
        <f t="shared" si="4"/>
      </c>
      <c r="M31" s="19">
        <f t="shared" si="5"/>
      </c>
      <c r="N31" s="20">
        <f t="shared" si="6"/>
        <v>2</v>
      </c>
      <c r="O31" s="20">
        <f t="shared" si="7"/>
      </c>
    </row>
    <row r="32" spans="2:15" ht="17.25" customHeight="1" thickBot="1">
      <c r="B32" s="16">
        <f>'Заповнюємо № 2'!B33</f>
        <v>18</v>
      </c>
      <c r="C32" s="251">
        <f>'Заповнюємо № 2'!C33</f>
        <v>0</v>
      </c>
      <c r="D32" s="252"/>
      <c r="E32" s="17">
        <f>'Заповнюємо № 2'!E33</f>
        <v>0</v>
      </c>
      <c r="F32" s="18">
        <f t="shared" si="0"/>
      </c>
      <c r="G32" s="18">
        <f t="shared" si="1"/>
      </c>
      <c r="H32" s="18">
        <f t="shared" si="2"/>
      </c>
      <c r="I32" s="17">
        <f>'Заповнюємо № 2'!F33</f>
        <v>0</v>
      </c>
      <c r="J32" s="17">
        <f>'Заповнюємо № 2'!G33</f>
        <v>0</v>
      </c>
      <c r="K32" s="19">
        <f t="shared" si="3"/>
      </c>
      <c r="L32" s="19">
        <f t="shared" si="4"/>
      </c>
      <c r="M32" s="19">
        <f t="shared" si="5"/>
      </c>
      <c r="N32" s="20">
        <f t="shared" si="6"/>
        <v>2</v>
      </c>
      <c r="O32" s="20">
        <f t="shared" si="7"/>
      </c>
    </row>
    <row r="33" spans="2:15" ht="17.25" customHeight="1" thickBot="1">
      <c r="B33" s="16">
        <f>'Заповнюємо № 2'!B34</f>
        <v>19</v>
      </c>
      <c r="C33" s="251">
        <f>'Заповнюємо № 2'!C34</f>
        <v>0</v>
      </c>
      <c r="D33" s="252"/>
      <c r="E33" s="17">
        <f>'Заповнюємо № 2'!E34</f>
        <v>0</v>
      </c>
      <c r="F33" s="18">
        <f t="shared" si="0"/>
      </c>
      <c r="G33" s="18">
        <f t="shared" si="1"/>
      </c>
      <c r="H33" s="18">
        <f t="shared" si="2"/>
      </c>
      <c r="I33" s="17">
        <f>'Заповнюємо № 2'!F34</f>
        <v>0</v>
      </c>
      <c r="J33" s="17">
        <f>'Заповнюємо № 2'!G34</f>
        <v>0</v>
      </c>
      <c r="K33" s="19">
        <f t="shared" si="3"/>
      </c>
      <c r="L33" s="19">
        <f t="shared" si="4"/>
      </c>
      <c r="M33" s="19">
        <f t="shared" si="5"/>
      </c>
      <c r="N33" s="20">
        <f t="shared" si="6"/>
        <v>2</v>
      </c>
      <c r="O33" s="20">
        <f t="shared" si="7"/>
      </c>
    </row>
    <row r="34" spans="2:15" ht="17.25" customHeight="1" thickBot="1">
      <c r="B34" s="16">
        <f>'Заповнюємо № 2'!B35</f>
        <v>20</v>
      </c>
      <c r="C34" s="251">
        <f>'Заповнюємо № 2'!C35</f>
        <v>0</v>
      </c>
      <c r="D34" s="252"/>
      <c r="E34" s="17">
        <f>'Заповнюємо № 2'!E35</f>
        <v>0</v>
      </c>
      <c r="F34" s="18">
        <f t="shared" si="0"/>
      </c>
      <c r="G34" s="18">
        <f t="shared" si="1"/>
      </c>
      <c r="H34" s="18">
        <f t="shared" si="2"/>
      </c>
      <c r="I34" s="17">
        <f>'Заповнюємо № 2'!F35</f>
        <v>0</v>
      </c>
      <c r="J34" s="17">
        <f>'Заповнюємо № 2'!G35</f>
        <v>0</v>
      </c>
      <c r="K34" s="19">
        <f t="shared" si="3"/>
      </c>
      <c r="L34" s="19">
        <f t="shared" si="4"/>
      </c>
      <c r="M34" s="19">
        <f t="shared" si="5"/>
      </c>
      <c r="N34" s="20">
        <f t="shared" si="6"/>
        <v>2</v>
      </c>
      <c r="O34" s="20">
        <f t="shared" si="7"/>
      </c>
    </row>
    <row r="35" spans="2:15" ht="17.25" customHeight="1" thickBot="1">
      <c r="B35" s="16">
        <f>'Заповнюємо № 2'!B36</f>
        <v>21</v>
      </c>
      <c r="C35" s="251">
        <f>'Заповнюємо № 2'!C36</f>
        <v>0</v>
      </c>
      <c r="D35" s="252"/>
      <c r="E35" s="17">
        <f>'Заповнюємо № 2'!E36</f>
        <v>0</v>
      </c>
      <c r="F35" s="18">
        <f t="shared" si="0"/>
      </c>
      <c r="G35" s="18">
        <f t="shared" si="1"/>
      </c>
      <c r="H35" s="18">
        <f t="shared" si="2"/>
      </c>
      <c r="I35" s="17">
        <f>'Заповнюємо № 2'!F36</f>
        <v>0</v>
      </c>
      <c r="J35" s="17">
        <f>'Заповнюємо № 2'!G36</f>
        <v>0</v>
      </c>
      <c r="K35" s="19">
        <f t="shared" si="3"/>
      </c>
      <c r="L35" s="19">
        <f t="shared" si="4"/>
      </c>
      <c r="M35" s="19">
        <f t="shared" si="5"/>
      </c>
      <c r="N35" s="20">
        <f t="shared" si="6"/>
        <v>2</v>
      </c>
      <c r="O35" s="20">
        <f t="shared" si="7"/>
      </c>
    </row>
    <row r="36" spans="2:15" ht="17.25" customHeight="1" thickBot="1">
      <c r="B36" s="16">
        <f>'Заповнюємо № 2'!B37</f>
        <v>22</v>
      </c>
      <c r="C36" s="251">
        <f>'Заповнюємо № 2'!C37</f>
        <v>0</v>
      </c>
      <c r="D36" s="252"/>
      <c r="E36" s="17">
        <f>'Заповнюємо № 2'!E37</f>
        <v>0</v>
      </c>
      <c r="F36" s="18">
        <f t="shared" si="0"/>
      </c>
      <c r="G36" s="18">
        <f t="shared" si="1"/>
      </c>
      <c r="H36" s="18">
        <f t="shared" si="2"/>
      </c>
      <c r="I36" s="17">
        <f>'Заповнюємо № 2'!F37</f>
        <v>0</v>
      </c>
      <c r="J36" s="17">
        <f>'Заповнюємо № 2'!G37</f>
        <v>0</v>
      </c>
      <c r="K36" s="19">
        <f t="shared" si="3"/>
      </c>
      <c r="L36" s="19">
        <f t="shared" si="4"/>
      </c>
      <c r="M36" s="19">
        <f t="shared" si="5"/>
      </c>
      <c r="N36" s="20">
        <f t="shared" si="6"/>
        <v>2</v>
      </c>
      <c r="O36" s="20">
        <f t="shared" si="7"/>
      </c>
    </row>
    <row r="37" spans="2:15" ht="17.25" customHeight="1" thickBot="1">
      <c r="B37" s="16">
        <f>'Заповнюємо № 2'!B38</f>
        <v>23</v>
      </c>
      <c r="C37" s="251">
        <f>'Заповнюємо № 2'!C38</f>
        <v>0</v>
      </c>
      <c r="D37" s="252"/>
      <c r="E37" s="17">
        <f>'Заповнюємо № 2'!E38</f>
        <v>0</v>
      </c>
      <c r="F37" s="18">
        <f t="shared" si="0"/>
      </c>
      <c r="G37" s="18">
        <f t="shared" si="1"/>
      </c>
      <c r="H37" s="18">
        <f t="shared" si="2"/>
      </c>
      <c r="I37" s="17">
        <f>'Заповнюємо № 2'!F38</f>
        <v>0</v>
      </c>
      <c r="J37" s="17">
        <f>'Заповнюємо № 2'!G38</f>
        <v>0</v>
      </c>
      <c r="K37" s="19">
        <f t="shared" si="3"/>
      </c>
      <c r="L37" s="19">
        <f t="shared" si="4"/>
      </c>
      <c r="M37" s="19">
        <f t="shared" si="5"/>
      </c>
      <c r="N37" s="20">
        <f t="shared" si="6"/>
        <v>2</v>
      </c>
      <c r="O37" s="20">
        <f t="shared" si="7"/>
      </c>
    </row>
    <row r="38" spans="2:15" ht="17.25" customHeight="1" thickBot="1">
      <c r="B38" s="16">
        <f>'Заповнюємо № 2'!B39</f>
        <v>24</v>
      </c>
      <c r="C38" s="251">
        <f>'Заповнюємо № 2'!C39</f>
        <v>0</v>
      </c>
      <c r="D38" s="252"/>
      <c r="E38" s="17">
        <f>'Заповнюємо № 2'!E39</f>
        <v>0</v>
      </c>
      <c r="F38" s="18">
        <f t="shared" si="0"/>
      </c>
      <c r="G38" s="18">
        <f t="shared" si="1"/>
      </c>
      <c r="H38" s="18">
        <f t="shared" si="2"/>
      </c>
      <c r="I38" s="17">
        <f>'Заповнюємо № 2'!F39</f>
        <v>0</v>
      </c>
      <c r="J38" s="17">
        <f>'Заповнюємо № 2'!G39</f>
        <v>0</v>
      </c>
      <c r="K38" s="19">
        <f t="shared" si="3"/>
      </c>
      <c r="L38" s="19">
        <f t="shared" si="4"/>
      </c>
      <c r="M38" s="19">
        <f t="shared" si="5"/>
      </c>
      <c r="N38" s="20">
        <f t="shared" si="6"/>
        <v>2</v>
      </c>
      <c r="O38" s="20">
        <f t="shared" si="7"/>
      </c>
    </row>
    <row r="39" spans="2:15" ht="17.25" customHeight="1" thickBot="1">
      <c r="B39" s="16">
        <f>'Заповнюємо № 2'!B40</f>
        <v>25</v>
      </c>
      <c r="C39" s="251">
        <f>'Заповнюємо № 2'!C40</f>
        <v>0</v>
      </c>
      <c r="D39" s="252"/>
      <c r="E39" s="17">
        <f>'Заповнюємо № 2'!E40</f>
        <v>0</v>
      </c>
      <c r="F39" s="18">
        <f t="shared" si="0"/>
      </c>
      <c r="G39" s="18">
        <f t="shared" si="1"/>
      </c>
      <c r="H39" s="18">
        <f t="shared" si="2"/>
      </c>
      <c r="I39" s="17">
        <f>'Заповнюємо № 2'!F40</f>
        <v>0</v>
      </c>
      <c r="J39" s="17">
        <f>'Заповнюємо № 2'!G40</f>
        <v>0</v>
      </c>
      <c r="K39" s="19">
        <f t="shared" si="3"/>
      </c>
      <c r="L39" s="19">
        <f t="shared" si="4"/>
      </c>
      <c r="M39" s="19">
        <f t="shared" si="5"/>
      </c>
      <c r="N39" s="20">
        <f t="shared" si="6"/>
        <v>2</v>
      </c>
      <c r="O39" s="20">
        <f t="shared" si="7"/>
      </c>
    </row>
    <row r="40" spans="2:15" ht="17.25" customHeight="1" thickBot="1">
      <c r="B40" s="16">
        <f>'Заповнюємо № 2'!B41</f>
        <v>26</v>
      </c>
      <c r="C40" s="251">
        <f>'Заповнюємо № 2'!C41</f>
        <v>0</v>
      </c>
      <c r="D40" s="252"/>
      <c r="E40" s="17">
        <f>'Заповнюємо № 2'!E41</f>
        <v>0</v>
      </c>
      <c r="F40" s="18">
        <f t="shared" si="0"/>
      </c>
      <c r="G40" s="18">
        <f t="shared" si="1"/>
      </c>
      <c r="H40" s="18">
        <f t="shared" si="2"/>
      </c>
      <c r="I40" s="17">
        <f>'Заповнюємо № 2'!F41</f>
        <v>0</v>
      </c>
      <c r="J40" s="17">
        <f>'Заповнюємо № 2'!G41</f>
        <v>0</v>
      </c>
      <c r="K40" s="19">
        <f t="shared" si="3"/>
      </c>
      <c r="L40" s="19">
        <f t="shared" si="4"/>
      </c>
      <c r="M40" s="19">
        <f t="shared" si="5"/>
      </c>
      <c r="N40" s="20">
        <f t="shared" si="6"/>
        <v>2</v>
      </c>
      <c r="O40" s="20">
        <f t="shared" si="7"/>
      </c>
    </row>
    <row r="41" spans="2:15" ht="17.25" customHeight="1" thickBot="1">
      <c r="B41" s="16">
        <f>'Заповнюємо № 2'!B42</f>
        <v>27</v>
      </c>
      <c r="C41" s="251">
        <f>'Заповнюємо № 2'!C42</f>
        <v>0</v>
      </c>
      <c r="D41" s="252"/>
      <c r="E41" s="17">
        <f>'Заповнюємо № 2'!E42</f>
        <v>0</v>
      </c>
      <c r="F41" s="18">
        <f t="shared" si="0"/>
      </c>
      <c r="G41" s="18">
        <f t="shared" si="1"/>
      </c>
      <c r="H41" s="18">
        <f t="shared" si="2"/>
      </c>
      <c r="I41" s="17">
        <f>'Заповнюємо № 2'!F42</f>
        <v>0</v>
      </c>
      <c r="J41" s="17">
        <f>'Заповнюємо № 2'!G42</f>
        <v>0</v>
      </c>
      <c r="K41" s="19">
        <f t="shared" si="3"/>
      </c>
      <c r="L41" s="19">
        <f t="shared" si="4"/>
      </c>
      <c r="M41" s="19">
        <f t="shared" si="5"/>
      </c>
      <c r="N41" s="20">
        <f t="shared" si="6"/>
        <v>2</v>
      </c>
      <c r="O41" s="20">
        <f t="shared" si="7"/>
      </c>
    </row>
    <row r="42" spans="2:15" ht="17.25" customHeight="1" thickBot="1">
      <c r="B42" s="16">
        <f>'Заповнюємо № 2'!B43</f>
        <v>28</v>
      </c>
      <c r="C42" s="251">
        <f>'Заповнюємо № 2'!C43</f>
        <v>0</v>
      </c>
      <c r="D42" s="252"/>
      <c r="E42" s="17">
        <f>'Заповнюємо № 2'!E43</f>
        <v>0</v>
      </c>
      <c r="F42" s="18">
        <f t="shared" si="0"/>
      </c>
      <c r="G42" s="18">
        <f t="shared" si="1"/>
      </c>
      <c r="H42" s="18">
        <f t="shared" si="2"/>
      </c>
      <c r="I42" s="17">
        <f>'Заповнюємо № 2'!F43</f>
        <v>0</v>
      </c>
      <c r="J42" s="17">
        <f>'Заповнюємо № 2'!G43</f>
        <v>0</v>
      </c>
      <c r="K42" s="19">
        <f t="shared" si="3"/>
      </c>
      <c r="L42" s="19">
        <f t="shared" si="4"/>
      </c>
      <c r="M42" s="19">
        <f t="shared" si="5"/>
      </c>
      <c r="N42" s="20">
        <f t="shared" si="6"/>
        <v>2</v>
      </c>
      <c r="O42" s="20">
        <f t="shared" si="7"/>
      </c>
    </row>
    <row r="43" spans="2:15" ht="17.25" customHeight="1" thickBot="1">
      <c r="B43" s="16">
        <f>'Заповнюємо № 2'!B44</f>
        <v>29</v>
      </c>
      <c r="C43" s="251">
        <f>'Заповнюємо № 2'!C44</f>
        <v>0</v>
      </c>
      <c r="D43" s="252"/>
      <c r="E43" s="17">
        <f>'Заповнюємо № 2'!E44</f>
        <v>0</v>
      </c>
      <c r="F43" s="18">
        <f t="shared" si="0"/>
      </c>
      <c r="G43" s="18">
        <f t="shared" si="1"/>
      </c>
      <c r="H43" s="18">
        <f t="shared" si="2"/>
      </c>
      <c r="I43" s="17">
        <f>'Заповнюємо № 2'!F44</f>
        <v>0</v>
      </c>
      <c r="J43" s="17">
        <f>'Заповнюємо № 2'!G44</f>
        <v>0</v>
      </c>
      <c r="K43" s="19">
        <f t="shared" si="3"/>
      </c>
      <c r="L43" s="19">
        <f t="shared" si="4"/>
      </c>
      <c r="M43" s="19">
        <f t="shared" si="5"/>
      </c>
      <c r="N43" s="20">
        <f t="shared" si="6"/>
        <v>2</v>
      </c>
      <c r="O43" s="20">
        <f t="shared" si="7"/>
      </c>
    </row>
    <row r="44" spans="2:15" ht="17.25" customHeight="1" thickBot="1">
      <c r="B44" s="16">
        <f>'Заповнюємо № 2'!B45</f>
        <v>30</v>
      </c>
      <c r="C44" s="251">
        <f>'Заповнюємо № 2'!C45</f>
        <v>0</v>
      </c>
      <c r="D44" s="252"/>
      <c r="E44" s="17">
        <f>'Заповнюємо № 2'!E45</f>
        <v>0</v>
      </c>
      <c r="F44" s="18">
        <f t="shared" si="0"/>
      </c>
      <c r="G44" s="18">
        <f t="shared" si="1"/>
      </c>
      <c r="H44" s="18">
        <f t="shared" si="2"/>
      </c>
      <c r="I44" s="17">
        <f>'Заповнюємо № 2'!F45</f>
        <v>0</v>
      </c>
      <c r="J44" s="17">
        <f>'Заповнюємо № 2'!G45</f>
        <v>0</v>
      </c>
      <c r="K44" s="19">
        <f t="shared" si="3"/>
      </c>
      <c r="L44" s="19">
        <f t="shared" si="4"/>
      </c>
      <c r="M44" s="19">
        <f t="shared" si="5"/>
      </c>
      <c r="N44" s="20">
        <f t="shared" si="6"/>
        <v>2</v>
      </c>
      <c r="O44" s="20">
        <f t="shared" si="7"/>
      </c>
    </row>
    <row r="45" spans="2:15" ht="17.25" customHeight="1" thickBot="1">
      <c r="B45" s="16">
        <f>'Заповнюємо № 2'!B46</f>
        <v>31</v>
      </c>
      <c r="C45" s="251">
        <f>'Заповнюємо № 2'!C46</f>
        <v>0</v>
      </c>
      <c r="D45" s="252"/>
      <c r="E45" s="17">
        <f>'Заповнюємо № 2'!E46</f>
        <v>0</v>
      </c>
      <c r="F45" s="18">
        <f t="shared" si="0"/>
      </c>
      <c r="G45" s="18">
        <f t="shared" si="1"/>
      </c>
      <c r="H45" s="18">
        <f t="shared" si="2"/>
      </c>
      <c r="I45" s="17">
        <f>'Заповнюємо № 2'!F46</f>
        <v>0</v>
      </c>
      <c r="J45" s="17">
        <f>'Заповнюємо № 2'!G46</f>
        <v>0</v>
      </c>
      <c r="K45" s="19">
        <f t="shared" si="3"/>
      </c>
      <c r="L45" s="19">
        <f t="shared" si="4"/>
      </c>
      <c r="M45" s="19">
        <f t="shared" si="5"/>
      </c>
      <c r="N45" s="20">
        <f t="shared" si="6"/>
        <v>2</v>
      </c>
      <c r="O45" s="20">
        <f t="shared" si="7"/>
      </c>
    </row>
    <row r="46" spans="2:15" ht="17.25" customHeight="1" thickBot="1">
      <c r="B46" s="16">
        <f>'Заповнюємо № 2'!B47</f>
        <v>32</v>
      </c>
      <c r="C46" s="251">
        <f>'Заповнюємо № 2'!C47</f>
        <v>0</v>
      </c>
      <c r="D46" s="252"/>
      <c r="E46" s="17">
        <f>'Заповнюємо № 2'!E47</f>
        <v>0</v>
      </c>
      <c r="F46" s="18">
        <f t="shared" si="0"/>
      </c>
      <c r="G46" s="18">
        <f t="shared" si="1"/>
      </c>
      <c r="H46" s="18">
        <f t="shared" si="2"/>
      </c>
      <c r="I46" s="17">
        <f>'Заповнюємо № 2'!F47</f>
        <v>0</v>
      </c>
      <c r="J46" s="17">
        <f>'Заповнюємо № 2'!G47</f>
        <v>0</v>
      </c>
      <c r="K46" s="19">
        <f t="shared" si="3"/>
      </c>
      <c r="L46" s="19">
        <f t="shared" si="4"/>
      </c>
      <c r="M46" s="19">
        <f t="shared" si="5"/>
      </c>
      <c r="N46" s="20">
        <f t="shared" si="6"/>
        <v>2</v>
      </c>
      <c r="O46" s="20">
        <f t="shared" si="7"/>
      </c>
    </row>
    <row r="47" spans="2:15" ht="17.25" customHeight="1" thickBot="1">
      <c r="B47" s="16">
        <f>'Заповнюємо № 2'!B48</f>
        <v>33</v>
      </c>
      <c r="C47" s="251">
        <f>'Заповнюємо № 2'!C48</f>
        <v>0</v>
      </c>
      <c r="D47" s="252"/>
      <c r="E47" s="17">
        <f>'Заповнюємо № 2'!E48</f>
        <v>0</v>
      </c>
      <c r="F47" s="18">
        <f t="shared" si="0"/>
      </c>
      <c r="G47" s="18">
        <f t="shared" si="1"/>
      </c>
      <c r="H47" s="18">
        <f t="shared" si="2"/>
      </c>
      <c r="I47" s="17">
        <f>'Заповнюємо № 2'!F48</f>
        <v>0</v>
      </c>
      <c r="J47" s="17">
        <f>'Заповнюємо № 2'!G48</f>
        <v>0</v>
      </c>
      <c r="K47" s="19">
        <f t="shared" si="3"/>
      </c>
      <c r="L47" s="19">
        <f t="shared" si="4"/>
      </c>
      <c r="M47" s="19">
        <f t="shared" si="5"/>
      </c>
      <c r="N47" s="20">
        <f t="shared" si="6"/>
        <v>2</v>
      </c>
      <c r="O47" s="20">
        <f t="shared" si="7"/>
      </c>
    </row>
    <row r="48" spans="2:15" ht="17.25" customHeight="1" thickBot="1">
      <c r="B48" s="16">
        <f>'Заповнюємо № 2'!B49</f>
        <v>34</v>
      </c>
      <c r="C48" s="251">
        <f>'Заповнюємо № 2'!C49</f>
        <v>0</v>
      </c>
      <c r="D48" s="252"/>
      <c r="E48" s="17">
        <f>'Заповнюємо № 2'!E49</f>
        <v>0</v>
      </c>
      <c r="F48" s="18">
        <f t="shared" si="0"/>
      </c>
      <c r="G48" s="18">
        <f t="shared" si="1"/>
      </c>
      <c r="H48" s="18">
        <f t="shared" si="2"/>
      </c>
      <c r="I48" s="17">
        <f>'Заповнюємо № 2'!F49</f>
        <v>0</v>
      </c>
      <c r="J48" s="17">
        <f>'Заповнюємо № 2'!G49</f>
        <v>0</v>
      </c>
      <c r="K48" s="19">
        <f t="shared" si="3"/>
      </c>
      <c r="L48" s="19">
        <f t="shared" si="4"/>
      </c>
      <c r="M48" s="19">
        <f t="shared" si="5"/>
      </c>
      <c r="N48" s="20">
        <f t="shared" si="6"/>
        <v>2</v>
      </c>
      <c r="O48" s="20">
        <f t="shared" si="7"/>
      </c>
    </row>
    <row r="49" spans="2:15" ht="17.25" customHeight="1" thickBot="1">
      <c r="B49" s="16">
        <f>'Заповнюємо № 2'!B50</f>
        <v>35</v>
      </c>
      <c r="C49" s="251">
        <f>'Заповнюємо № 2'!C50</f>
        <v>0</v>
      </c>
      <c r="D49" s="252"/>
      <c r="E49" s="17">
        <f>'Заповнюємо № 2'!E50</f>
        <v>0</v>
      </c>
      <c r="F49" s="18">
        <f t="shared" si="0"/>
      </c>
      <c r="G49" s="18">
        <f t="shared" si="1"/>
      </c>
      <c r="H49" s="18">
        <f t="shared" si="2"/>
      </c>
      <c r="I49" s="17">
        <f>'Заповнюємо № 2'!F50</f>
        <v>0</v>
      </c>
      <c r="J49" s="17">
        <f>'Заповнюємо № 2'!G50</f>
        <v>0</v>
      </c>
      <c r="K49" s="19">
        <f t="shared" si="3"/>
      </c>
      <c r="L49" s="19">
        <f t="shared" si="4"/>
      </c>
      <c r="M49" s="19">
        <f t="shared" si="5"/>
      </c>
      <c r="N49" s="20">
        <f t="shared" si="6"/>
        <v>2</v>
      </c>
      <c r="O49" s="20">
        <f t="shared" si="7"/>
      </c>
    </row>
    <row r="50" spans="2:15" ht="17.25" customHeight="1" thickBot="1">
      <c r="B50" s="16">
        <f>'Заповнюємо № 2'!B51</f>
        <v>36</v>
      </c>
      <c r="C50" s="251">
        <f>'Заповнюємо № 2'!C51</f>
        <v>0</v>
      </c>
      <c r="D50" s="252"/>
      <c r="E50" s="17">
        <f>'Заповнюємо № 2'!E51</f>
        <v>0</v>
      </c>
      <c r="F50" s="18">
        <f t="shared" si="0"/>
      </c>
      <c r="G50" s="18">
        <f t="shared" si="1"/>
      </c>
      <c r="H50" s="18">
        <f t="shared" si="2"/>
      </c>
      <c r="I50" s="17">
        <f>'Заповнюємо № 2'!F51</f>
        <v>0</v>
      </c>
      <c r="J50" s="17">
        <f>'Заповнюємо № 2'!G51</f>
        <v>0</v>
      </c>
      <c r="K50" s="19">
        <f t="shared" si="3"/>
      </c>
      <c r="L50" s="19">
        <f t="shared" si="4"/>
      </c>
      <c r="M50" s="19">
        <f t="shared" si="5"/>
      </c>
      <c r="N50" s="20">
        <f t="shared" si="6"/>
        <v>2</v>
      </c>
      <c r="O50" s="20">
        <f t="shared" si="7"/>
      </c>
    </row>
    <row r="52" spans="10:15" ht="4.5" customHeight="1">
      <c r="J52" s="21"/>
      <c r="K52" s="22"/>
      <c r="L52" s="22"/>
      <c r="M52" s="22"/>
      <c r="N52" s="21"/>
      <c r="O52" s="21"/>
    </row>
    <row r="53" spans="3:9" ht="16.5" customHeight="1">
      <c r="C53" s="253"/>
      <c r="D53" s="253"/>
      <c r="E53" s="253"/>
      <c r="I53" s="77">
        <f>COUNTA('Заповнюємо № 2'!C16:C51)</f>
        <v>0</v>
      </c>
    </row>
    <row r="54" ht="7.5" customHeight="1"/>
    <row r="55" spans="3:9" ht="16.5" customHeight="1">
      <c r="C55" s="253" t="s">
        <v>21</v>
      </c>
      <c r="D55" s="253"/>
      <c r="E55" s="253"/>
      <c r="I55" s="77">
        <f>I69</f>
        <v>0</v>
      </c>
    </row>
    <row r="56" ht="16.5" customHeight="1" thickBot="1"/>
    <row r="57" spans="2:15" ht="16.5" customHeight="1" thickBot="1">
      <c r="B57" s="267" t="s">
        <v>20</v>
      </c>
      <c r="C57" s="246" t="s">
        <v>140</v>
      </c>
      <c r="D57" s="247"/>
      <c r="E57" s="81">
        <f aca="true" t="shared" si="8" ref="E57:J57">COUNTIF(E15:E50,1)</f>
        <v>0</v>
      </c>
      <c r="F57" s="81">
        <f t="shared" si="8"/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2">
        <f t="shared" si="8"/>
        <v>0</v>
      </c>
      <c r="K57" s="80"/>
      <c r="L57" s="24"/>
      <c r="M57" s="25"/>
      <c r="N57" s="21"/>
      <c r="O57" s="21"/>
    </row>
    <row r="58" spans="2:15" ht="16.5" customHeight="1" thickBot="1">
      <c r="B58" s="268"/>
      <c r="C58" s="246" t="s">
        <v>150</v>
      </c>
      <c r="D58" s="247"/>
      <c r="E58" s="23">
        <f aca="true" t="shared" si="9" ref="E58:J58">COUNTIF(E15:E50,2)</f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0</v>
      </c>
      <c r="J58" s="83">
        <f t="shared" si="9"/>
        <v>0</v>
      </c>
      <c r="K58" s="80"/>
      <c r="L58" s="24"/>
      <c r="M58" s="25"/>
      <c r="N58" s="21"/>
      <c r="O58" s="21"/>
    </row>
    <row r="59" spans="2:15" ht="16.5" customHeight="1" thickBot="1">
      <c r="B59" s="268"/>
      <c r="C59" s="246" t="s">
        <v>143</v>
      </c>
      <c r="D59" s="247"/>
      <c r="E59" s="84">
        <f aca="true" t="shared" si="10" ref="E59:J59">COUNTIF(E15:E50,3)</f>
        <v>0</v>
      </c>
      <c r="F59" s="84">
        <f t="shared" si="10"/>
        <v>0</v>
      </c>
      <c r="G59" s="84">
        <f t="shared" si="10"/>
        <v>0</v>
      </c>
      <c r="H59" s="84">
        <f t="shared" si="10"/>
        <v>0</v>
      </c>
      <c r="I59" s="84">
        <f t="shared" si="10"/>
        <v>0</v>
      </c>
      <c r="J59" s="85">
        <f t="shared" si="10"/>
        <v>0</v>
      </c>
      <c r="K59" s="80"/>
      <c r="L59" s="24"/>
      <c r="M59" s="25"/>
      <c r="N59" s="21"/>
      <c r="O59" s="21"/>
    </row>
    <row r="60" spans="2:15" ht="16.5" customHeight="1" thickBot="1">
      <c r="B60" s="268"/>
      <c r="C60" s="246" t="s">
        <v>141</v>
      </c>
      <c r="D60" s="247"/>
      <c r="E60" s="81">
        <f aca="true" t="shared" si="11" ref="E60:J60">COUNTIF(E15:E50,4)</f>
        <v>0</v>
      </c>
      <c r="F60" s="81">
        <f t="shared" si="11"/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2">
        <f t="shared" si="11"/>
        <v>0</v>
      </c>
      <c r="K60" s="80"/>
      <c r="L60" s="24"/>
      <c r="M60" s="25"/>
      <c r="N60" s="21"/>
      <c r="O60" s="21"/>
    </row>
    <row r="61" spans="2:15" ht="16.5" customHeight="1" thickBot="1">
      <c r="B61" s="268"/>
      <c r="C61" s="246" t="s">
        <v>142</v>
      </c>
      <c r="D61" s="247"/>
      <c r="E61" s="23">
        <f aca="true" t="shared" si="12" ref="E61:J61">COUNTIF(E15:E50,5)</f>
        <v>0</v>
      </c>
      <c r="F61" s="23">
        <f t="shared" si="12"/>
        <v>0</v>
      </c>
      <c r="G61" s="23">
        <f t="shared" si="12"/>
        <v>0</v>
      </c>
      <c r="H61" s="23">
        <f t="shared" si="12"/>
        <v>0</v>
      </c>
      <c r="I61" s="23">
        <f t="shared" si="12"/>
        <v>0</v>
      </c>
      <c r="J61" s="83">
        <f t="shared" si="12"/>
        <v>0</v>
      </c>
      <c r="K61" s="80"/>
      <c r="L61" s="24"/>
      <c r="M61" s="25"/>
      <c r="N61" s="21"/>
      <c r="O61" s="21"/>
    </row>
    <row r="62" spans="2:15" ht="16.5" customHeight="1" thickBot="1">
      <c r="B62" s="268"/>
      <c r="C62" s="246" t="s">
        <v>144</v>
      </c>
      <c r="D62" s="247"/>
      <c r="E62" s="84">
        <f aca="true" t="shared" si="13" ref="E62:J62">COUNTIF(E15:E50,6)</f>
        <v>0</v>
      </c>
      <c r="F62" s="84">
        <f t="shared" si="13"/>
        <v>0</v>
      </c>
      <c r="G62" s="84">
        <f t="shared" si="13"/>
        <v>0</v>
      </c>
      <c r="H62" s="84">
        <f t="shared" si="13"/>
        <v>0</v>
      </c>
      <c r="I62" s="84">
        <f t="shared" si="13"/>
        <v>0</v>
      </c>
      <c r="J62" s="85">
        <f t="shared" si="13"/>
        <v>0</v>
      </c>
      <c r="K62" s="80"/>
      <c r="L62" s="24"/>
      <c r="M62" s="25"/>
      <c r="N62" s="21"/>
      <c r="O62" s="21"/>
    </row>
    <row r="63" spans="2:15" ht="16.5" customHeight="1" thickBot="1">
      <c r="B63" s="268"/>
      <c r="C63" s="246" t="s">
        <v>145</v>
      </c>
      <c r="D63" s="247"/>
      <c r="E63" s="81">
        <f aca="true" t="shared" si="14" ref="E63:J63">COUNTIF(E15:E50,7)</f>
        <v>0</v>
      </c>
      <c r="F63" s="81">
        <f t="shared" si="14"/>
        <v>0</v>
      </c>
      <c r="G63" s="81">
        <f t="shared" si="14"/>
        <v>0</v>
      </c>
      <c r="H63" s="81">
        <f t="shared" si="14"/>
        <v>0</v>
      </c>
      <c r="I63" s="81">
        <f t="shared" si="14"/>
        <v>0</v>
      </c>
      <c r="J63" s="82">
        <f t="shared" si="14"/>
        <v>0</v>
      </c>
      <c r="K63" s="80"/>
      <c r="L63" s="24"/>
      <c r="M63" s="25"/>
      <c r="N63" s="21"/>
      <c r="O63" s="21"/>
    </row>
    <row r="64" spans="2:15" ht="16.5" customHeight="1" thickBot="1">
      <c r="B64" s="268"/>
      <c r="C64" s="246" t="s">
        <v>146</v>
      </c>
      <c r="D64" s="247"/>
      <c r="E64" s="23">
        <f aca="true" t="shared" si="15" ref="E64:J64">COUNTIF(E15:E50,8)</f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83">
        <f t="shared" si="15"/>
        <v>0</v>
      </c>
      <c r="K64" s="80"/>
      <c r="L64" s="24"/>
      <c r="M64" s="25"/>
      <c r="N64" s="21"/>
      <c r="O64" s="21"/>
    </row>
    <row r="65" spans="2:15" ht="16.5" customHeight="1" thickBot="1">
      <c r="B65" s="268"/>
      <c r="C65" s="246" t="s">
        <v>151</v>
      </c>
      <c r="D65" s="247"/>
      <c r="E65" s="84">
        <f aca="true" t="shared" si="16" ref="E65:J65">COUNTIF(E15:E50,9)</f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5">
        <f t="shared" si="16"/>
        <v>0</v>
      </c>
      <c r="K65" s="80"/>
      <c r="L65" s="24"/>
      <c r="M65" s="25"/>
      <c r="N65" s="21"/>
      <c r="O65" s="21"/>
    </row>
    <row r="66" spans="2:15" ht="16.5" customHeight="1" thickBot="1">
      <c r="B66" s="268"/>
      <c r="C66" s="246" t="s">
        <v>147</v>
      </c>
      <c r="D66" s="247"/>
      <c r="E66" s="81">
        <f aca="true" t="shared" si="17" ref="E66:J66">COUNTIF(E15:E50,10)</f>
        <v>0</v>
      </c>
      <c r="F66" s="81">
        <f t="shared" si="17"/>
        <v>0</v>
      </c>
      <c r="G66" s="81">
        <f t="shared" si="17"/>
        <v>0</v>
      </c>
      <c r="H66" s="81">
        <f t="shared" si="17"/>
        <v>0</v>
      </c>
      <c r="I66" s="81">
        <f t="shared" si="17"/>
        <v>0</v>
      </c>
      <c r="J66" s="82">
        <f t="shared" si="17"/>
        <v>0</v>
      </c>
      <c r="K66" s="80"/>
      <c r="L66" s="24"/>
      <c r="M66" s="25"/>
      <c r="N66" s="21"/>
      <c r="O66" s="21"/>
    </row>
    <row r="67" spans="2:15" ht="16.5" customHeight="1" thickBot="1">
      <c r="B67" s="268"/>
      <c r="C67" s="246" t="s">
        <v>148</v>
      </c>
      <c r="D67" s="247"/>
      <c r="E67" s="23">
        <f aca="true" t="shared" si="18" ref="E67:J67">COUNTIF(E15:E50,11)</f>
        <v>0</v>
      </c>
      <c r="F67" s="23">
        <f t="shared" si="18"/>
        <v>0</v>
      </c>
      <c r="G67" s="23">
        <f t="shared" si="18"/>
        <v>0</v>
      </c>
      <c r="H67" s="23">
        <f t="shared" si="18"/>
        <v>0</v>
      </c>
      <c r="I67" s="23">
        <f t="shared" si="18"/>
        <v>0</v>
      </c>
      <c r="J67" s="83">
        <f t="shared" si="18"/>
        <v>0</v>
      </c>
      <c r="K67" s="80"/>
      <c r="L67" s="24"/>
      <c r="M67" s="25"/>
      <c r="N67" s="21"/>
      <c r="O67" s="21"/>
    </row>
    <row r="68" spans="2:15" ht="16.5" customHeight="1" thickBot="1">
      <c r="B68" s="269"/>
      <c r="C68" s="246" t="s">
        <v>149</v>
      </c>
      <c r="D68" s="247"/>
      <c r="E68" s="84">
        <f aca="true" t="shared" si="19" ref="E68:J68">COUNTIF(E15:E50,12)</f>
        <v>0</v>
      </c>
      <c r="F68" s="84">
        <f t="shared" si="19"/>
        <v>0</v>
      </c>
      <c r="G68" s="84">
        <f t="shared" si="19"/>
        <v>0</v>
      </c>
      <c r="H68" s="84">
        <f t="shared" si="19"/>
        <v>0</v>
      </c>
      <c r="I68" s="84">
        <f t="shared" si="19"/>
        <v>0</v>
      </c>
      <c r="J68" s="85">
        <f t="shared" si="19"/>
        <v>0</v>
      </c>
      <c r="K68" s="80"/>
      <c r="L68" s="24"/>
      <c r="M68" s="25"/>
      <c r="N68" s="21"/>
      <c r="O68" s="21"/>
    </row>
    <row r="69" spans="4:15" ht="16.5" customHeight="1" hidden="1">
      <c r="D69" s="26">
        <f aca="true" t="shared" si="20" ref="D69:J69">SUM(D57:D68)</f>
        <v>0</v>
      </c>
      <c r="E69" s="26">
        <f t="shared" si="20"/>
        <v>0</v>
      </c>
      <c r="F69" s="26">
        <f t="shared" si="20"/>
        <v>0</v>
      </c>
      <c r="G69" s="26">
        <f t="shared" si="20"/>
        <v>0</v>
      </c>
      <c r="H69" s="26">
        <f t="shared" si="20"/>
        <v>0</v>
      </c>
      <c r="I69" s="26">
        <f t="shared" si="20"/>
        <v>0</v>
      </c>
      <c r="J69" s="26">
        <f t="shared" si="20"/>
        <v>0</v>
      </c>
      <c r="N69" s="26">
        <f>COUNTIF(N15:N50,"розбіжність")</f>
        <v>0</v>
      </c>
      <c r="O69" s="26">
        <f>COUNTIF(O15:O50,"розбіжність")</f>
        <v>0</v>
      </c>
    </row>
    <row r="70" spans="5:10" ht="10.5" customHeight="1">
      <c r="E70" s="27"/>
      <c r="F70" s="27"/>
      <c r="G70" s="27"/>
      <c r="H70" s="27"/>
      <c r="I70" s="27"/>
      <c r="J70" s="27"/>
    </row>
    <row r="71" spans="2:10" ht="16.5" customHeight="1">
      <c r="B71" s="248" t="s">
        <v>1</v>
      </c>
      <c r="C71" s="249"/>
      <c r="D71" s="250"/>
      <c r="E71" s="28">
        <f aca="true" t="shared" si="21" ref="E71:J71">E68+E67+E66</f>
        <v>0</v>
      </c>
      <c r="F71" s="28">
        <f t="shared" si="21"/>
        <v>0</v>
      </c>
      <c r="G71" s="28">
        <f t="shared" si="21"/>
        <v>0</v>
      </c>
      <c r="H71" s="28">
        <f t="shared" si="21"/>
        <v>0</v>
      </c>
      <c r="I71" s="28">
        <f t="shared" si="21"/>
        <v>0</v>
      </c>
      <c r="J71" s="28">
        <f t="shared" si="21"/>
        <v>0</v>
      </c>
    </row>
    <row r="72" spans="2:10" ht="16.5" customHeight="1">
      <c r="B72" s="248" t="s">
        <v>2</v>
      </c>
      <c r="C72" s="249"/>
      <c r="D72" s="250"/>
      <c r="E72" s="28">
        <f aca="true" t="shared" si="22" ref="E72:J72">E65+E64+E63</f>
        <v>0</v>
      </c>
      <c r="F72" s="28">
        <f t="shared" si="22"/>
        <v>0</v>
      </c>
      <c r="G72" s="28">
        <f t="shared" si="22"/>
        <v>0</v>
      </c>
      <c r="H72" s="28">
        <f t="shared" si="22"/>
        <v>0</v>
      </c>
      <c r="I72" s="28">
        <f t="shared" si="22"/>
        <v>0</v>
      </c>
      <c r="J72" s="28">
        <f t="shared" si="22"/>
        <v>0</v>
      </c>
    </row>
    <row r="73" spans="2:10" ht="16.5" customHeight="1">
      <c r="B73" s="248" t="s">
        <v>3</v>
      </c>
      <c r="C73" s="249"/>
      <c r="D73" s="250"/>
      <c r="E73" s="28">
        <f aca="true" t="shared" si="23" ref="E73:J73">E62+E61+E60</f>
        <v>0</v>
      </c>
      <c r="F73" s="28">
        <f t="shared" si="23"/>
        <v>0</v>
      </c>
      <c r="G73" s="28">
        <f t="shared" si="23"/>
        <v>0</v>
      </c>
      <c r="H73" s="28">
        <f t="shared" si="23"/>
        <v>0</v>
      </c>
      <c r="I73" s="28">
        <f t="shared" si="23"/>
        <v>0</v>
      </c>
      <c r="J73" s="28">
        <f t="shared" si="23"/>
        <v>0</v>
      </c>
    </row>
    <row r="74" spans="2:10" ht="16.5" customHeight="1">
      <c r="B74" s="248" t="s">
        <v>4</v>
      </c>
      <c r="C74" s="249"/>
      <c r="D74" s="250"/>
      <c r="E74" s="28">
        <f aca="true" t="shared" si="24" ref="E74:J74">E59+E58+E57</f>
        <v>0</v>
      </c>
      <c r="F74" s="28">
        <f t="shared" si="24"/>
        <v>0</v>
      </c>
      <c r="G74" s="28">
        <f t="shared" si="24"/>
        <v>0</v>
      </c>
      <c r="H74" s="28">
        <f t="shared" si="24"/>
        <v>0</v>
      </c>
      <c r="I74" s="28">
        <f t="shared" si="24"/>
        <v>0</v>
      </c>
      <c r="J74" s="28">
        <f t="shared" si="24"/>
        <v>0</v>
      </c>
    </row>
    <row r="75" spans="2:4" ht="7.5" customHeight="1">
      <c r="B75" s="248"/>
      <c r="C75" s="249"/>
      <c r="D75" s="42"/>
    </row>
    <row r="76" spans="2:10" ht="15.75" customHeight="1">
      <c r="B76" s="248" t="s">
        <v>22</v>
      </c>
      <c r="C76" s="249"/>
      <c r="D76" s="250"/>
      <c r="E76" s="29" t="e">
        <f aca="true" t="shared" si="25" ref="E76:J76">E71/E69</f>
        <v>#DIV/0!</v>
      </c>
      <c r="F76" s="29" t="e">
        <f t="shared" si="25"/>
        <v>#DIV/0!</v>
      </c>
      <c r="G76" s="29" t="e">
        <f t="shared" si="25"/>
        <v>#DIV/0!</v>
      </c>
      <c r="H76" s="29" t="e">
        <f t="shared" si="25"/>
        <v>#DIV/0!</v>
      </c>
      <c r="I76" s="29" t="e">
        <f t="shared" si="25"/>
        <v>#DIV/0!</v>
      </c>
      <c r="J76" s="29" t="e">
        <f t="shared" si="25"/>
        <v>#DIV/0!</v>
      </c>
    </row>
    <row r="77" spans="2:10" ht="15.75" customHeight="1">
      <c r="B77" s="248" t="s">
        <v>23</v>
      </c>
      <c r="C77" s="249"/>
      <c r="D77" s="250"/>
      <c r="E77" s="29" t="e">
        <f aca="true" t="shared" si="26" ref="E77:J77">E72/E69</f>
        <v>#DIV/0!</v>
      </c>
      <c r="F77" s="29" t="e">
        <f t="shared" si="26"/>
        <v>#DIV/0!</v>
      </c>
      <c r="G77" s="29" t="e">
        <f t="shared" si="26"/>
        <v>#DIV/0!</v>
      </c>
      <c r="H77" s="29" t="e">
        <f t="shared" si="26"/>
        <v>#DIV/0!</v>
      </c>
      <c r="I77" s="29" t="e">
        <f t="shared" si="26"/>
        <v>#DIV/0!</v>
      </c>
      <c r="J77" s="29" t="e">
        <f t="shared" si="26"/>
        <v>#DIV/0!</v>
      </c>
    </row>
    <row r="78" spans="2:10" ht="15.75" customHeight="1">
      <c r="B78" s="248" t="s">
        <v>24</v>
      </c>
      <c r="C78" s="249"/>
      <c r="D78" s="250"/>
      <c r="E78" s="29" t="e">
        <f aca="true" t="shared" si="27" ref="E78:J78">E73/E69</f>
        <v>#DIV/0!</v>
      </c>
      <c r="F78" s="29" t="e">
        <f t="shared" si="27"/>
        <v>#DIV/0!</v>
      </c>
      <c r="G78" s="29" t="e">
        <f t="shared" si="27"/>
        <v>#DIV/0!</v>
      </c>
      <c r="H78" s="29" t="e">
        <f t="shared" si="27"/>
        <v>#DIV/0!</v>
      </c>
      <c r="I78" s="29" t="e">
        <f t="shared" si="27"/>
        <v>#DIV/0!</v>
      </c>
      <c r="J78" s="29" t="e">
        <f t="shared" si="27"/>
        <v>#DIV/0!</v>
      </c>
    </row>
    <row r="79" spans="2:10" ht="15.75" customHeight="1">
      <c r="B79" s="248" t="s">
        <v>25</v>
      </c>
      <c r="C79" s="249"/>
      <c r="D79" s="250"/>
      <c r="E79" s="29" t="e">
        <f aca="true" t="shared" si="28" ref="E79:J79">E74/E69</f>
        <v>#DIV/0!</v>
      </c>
      <c r="F79" s="29" t="e">
        <f t="shared" si="28"/>
        <v>#DIV/0!</v>
      </c>
      <c r="G79" s="29" t="e">
        <f t="shared" si="28"/>
        <v>#DIV/0!</v>
      </c>
      <c r="H79" s="29" t="e">
        <f t="shared" si="28"/>
        <v>#DIV/0!</v>
      </c>
      <c r="I79" s="29" t="e">
        <f t="shared" si="28"/>
        <v>#DIV/0!</v>
      </c>
      <c r="J79" s="29" t="e">
        <f t="shared" si="28"/>
        <v>#DIV/0!</v>
      </c>
    </row>
    <row r="81" spans="2:10" ht="15.75" customHeight="1">
      <c r="B81" s="248" t="s">
        <v>5</v>
      </c>
      <c r="C81" s="249"/>
      <c r="D81" s="250"/>
      <c r="E81" s="29" t="e">
        <f aca="true" t="shared" si="29" ref="E81:J81">E76+E77</f>
        <v>#DIV/0!</v>
      </c>
      <c r="F81" s="29" t="e">
        <f t="shared" si="29"/>
        <v>#DIV/0!</v>
      </c>
      <c r="G81" s="29" t="e">
        <f t="shared" si="29"/>
        <v>#DIV/0!</v>
      </c>
      <c r="H81" s="29" t="e">
        <f t="shared" si="29"/>
        <v>#DIV/0!</v>
      </c>
      <c r="I81" s="29" t="e">
        <f t="shared" si="29"/>
        <v>#DIV/0!</v>
      </c>
      <c r="J81" s="29" t="e">
        <f t="shared" si="29"/>
        <v>#DIV/0!</v>
      </c>
    </row>
    <row r="82" spans="2:10" ht="15.75" customHeight="1">
      <c r="B82" s="248" t="s">
        <v>17</v>
      </c>
      <c r="C82" s="249"/>
      <c r="D82" s="250"/>
      <c r="E82" s="29" t="e">
        <f aca="true" t="shared" si="30" ref="E82:J82">E76+E77+E78</f>
        <v>#DIV/0!</v>
      </c>
      <c r="F82" s="29" t="e">
        <f t="shared" si="30"/>
        <v>#DIV/0!</v>
      </c>
      <c r="G82" s="29" t="e">
        <f t="shared" si="30"/>
        <v>#DIV/0!</v>
      </c>
      <c r="H82" s="29" t="e">
        <f t="shared" si="30"/>
        <v>#DIV/0!</v>
      </c>
      <c r="I82" s="29" t="e">
        <f t="shared" si="30"/>
        <v>#DIV/0!</v>
      </c>
      <c r="J82" s="29" t="e">
        <f t="shared" si="30"/>
        <v>#DIV/0!</v>
      </c>
    </row>
    <row r="83" spans="2:10" ht="15.75" customHeight="1">
      <c r="B83" s="248" t="s">
        <v>6</v>
      </c>
      <c r="C83" s="249"/>
      <c r="D83" s="250"/>
      <c r="E83" s="30" t="e">
        <f aca="true" t="shared" si="31" ref="E83:J83">(E57+E58*2+E59*3+E60*4+E61*5+E62*6+E63*7+E64*8+E65*9+E66*10+E67*11+E68*12)/E69</f>
        <v>#DIV/0!</v>
      </c>
      <c r="F83" s="30" t="e">
        <f t="shared" si="31"/>
        <v>#DIV/0!</v>
      </c>
      <c r="G83" s="30" t="e">
        <f t="shared" si="31"/>
        <v>#DIV/0!</v>
      </c>
      <c r="H83" s="30" t="e">
        <f t="shared" si="31"/>
        <v>#DIV/0!</v>
      </c>
      <c r="I83" s="30" t="e">
        <f t="shared" si="31"/>
        <v>#DIV/0!</v>
      </c>
      <c r="J83" s="30" t="e">
        <f t="shared" si="31"/>
        <v>#DIV/0!</v>
      </c>
    </row>
    <row r="84" spans="2:10" ht="15.75" customHeight="1">
      <c r="B84" s="248" t="s">
        <v>15</v>
      </c>
      <c r="C84" s="249"/>
      <c r="D84" s="250"/>
      <c r="E84" s="29" t="e">
        <f aca="true" t="shared" si="32" ref="E84:J84">(E71*1+E72*0.64+E73*0.36+E74*0.16)/E69</f>
        <v>#DIV/0!</v>
      </c>
      <c r="F84" s="29" t="e">
        <f t="shared" si="32"/>
        <v>#DIV/0!</v>
      </c>
      <c r="G84" s="29" t="e">
        <f t="shared" si="32"/>
        <v>#DIV/0!</v>
      </c>
      <c r="H84" s="29" t="e">
        <f t="shared" si="32"/>
        <v>#DIV/0!</v>
      </c>
      <c r="I84" s="29" t="e">
        <f t="shared" si="32"/>
        <v>#DIV/0!</v>
      </c>
      <c r="J84" s="29" t="e">
        <f t="shared" si="32"/>
        <v>#DIV/0!</v>
      </c>
    </row>
    <row r="86" spans="2:9" ht="30.75" customHeight="1">
      <c r="B86" s="270" t="s">
        <v>37</v>
      </c>
      <c r="C86" s="270"/>
      <c r="D86" s="270"/>
      <c r="E86" s="270"/>
      <c r="I86" s="29" t="e">
        <f>N69/I55</f>
        <v>#DIV/0!</v>
      </c>
    </row>
    <row r="88" spans="2:9" ht="15.75">
      <c r="B88" s="270" t="s">
        <v>15</v>
      </c>
      <c r="C88" s="270"/>
      <c r="D88" s="270"/>
      <c r="E88" s="270"/>
      <c r="I88" s="29" t="e">
        <f>J84</f>
        <v>#DIV/0!</v>
      </c>
    </row>
    <row r="90" spans="2:9" ht="15.75">
      <c r="B90" s="270" t="s">
        <v>16</v>
      </c>
      <c r="C90" s="270"/>
      <c r="D90" s="270"/>
      <c r="E90" s="270"/>
      <c r="F90" s="24"/>
      <c r="G90" s="24"/>
      <c r="H90" s="24"/>
      <c r="I90" s="29" t="e">
        <f>O69/I55</f>
        <v>#DIV/0!</v>
      </c>
    </row>
    <row r="93" spans="2:14" s="4" customFormat="1" ht="16.5" customHeight="1" thickBot="1">
      <c r="B93" s="189" t="s">
        <v>33</v>
      </c>
      <c r="C93" s="189"/>
      <c r="D93" s="76">
        <f>'Заповнюємо № 2'!D66</f>
        <v>0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6" s="4" customFormat="1" ht="16.5" customHeight="1">
      <c r="B94" s="38"/>
      <c r="C94" s="38"/>
      <c r="D94" s="38"/>
      <c r="E94" s="38"/>
      <c r="F94" s="38"/>
    </row>
    <row r="95" spans="2:15" s="4" customFormat="1" ht="16.5" customHeight="1" thickBot="1">
      <c r="B95" s="189" t="s">
        <v>34</v>
      </c>
      <c r="C95" s="189"/>
      <c r="D95" s="75"/>
      <c r="E95" s="37"/>
      <c r="F95" s="55"/>
      <c r="G95" s="55"/>
      <c r="H95" s="55"/>
      <c r="I95" s="272">
        <f>'Заповнюємо № 2'!D68</f>
        <v>0</v>
      </c>
      <c r="J95" s="272"/>
      <c r="K95" s="272"/>
      <c r="L95" s="272"/>
      <c r="M95" s="272"/>
      <c r="N95" s="272"/>
      <c r="O95" s="272"/>
    </row>
    <row r="96" spans="2:15" s="4" customFormat="1" ht="16.5" customHeight="1">
      <c r="B96" s="38"/>
      <c r="C96" s="65" t="s">
        <v>59</v>
      </c>
      <c r="D96" s="74" t="s">
        <v>57</v>
      </c>
      <c r="E96" s="73"/>
      <c r="F96" s="72"/>
      <c r="G96" s="72"/>
      <c r="H96" s="72"/>
      <c r="I96" s="271" t="s">
        <v>58</v>
      </c>
      <c r="J96" s="271"/>
      <c r="K96" s="271"/>
      <c r="L96" s="271"/>
      <c r="M96" s="271"/>
      <c r="N96" s="271"/>
      <c r="O96" s="271"/>
    </row>
    <row r="97" spans="2:6" s="4" customFormat="1" ht="16.5" customHeight="1">
      <c r="B97" s="37"/>
      <c r="C97" s="37"/>
      <c r="D97" s="37"/>
      <c r="E97" s="37"/>
      <c r="F97" s="37"/>
    </row>
    <row r="98" spans="2:15" s="4" customFormat="1" ht="16.5" customHeight="1" thickBot="1">
      <c r="B98" s="189" t="s">
        <v>36</v>
      </c>
      <c r="C98" s="189"/>
      <c r="D98" s="75"/>
      <c r="E98" s="37"/>
      <c r="F98" s="55"/>
      <c r="G98" s="55"/>
      <c r="H98" s="55"/>
      <c r="I98" s="272">
        <f>'Заповнюємо № 2'!D71</f>
        <v>0</v>
      </c>
      <c r="J98" s="272"/>
      <c r="K98" s="272"/>
      <c r="L98" s="272"/>
      <c r="M98" s="272"/>
      <c r="N98" s="272"/>
      <c r="O98" s="272"/>
    </row>
    <row r="99" spans="2:15" s="4" customFormat="1" ht="16.5" customHeight="1">
      <c r="B99" s="39"/>
      <c r="D99" s="74" t="s">
        <v>57</v>
      </c>
      <c r="E99" s="73"/>
      <c r="F99" s="72"/>
      <c r="G99" s="72"/>
      <c r="H99" s="72"/>
      <c r="I99" s="271" t="s">
        <v>58</v>
      </c>
      <c r="J99" s="271"/>
      <c r="K99" s="271"/>
      <c r="L99" s="271"/>
      <c r="M99" s="271"/>
      <c r="N99" s="271"/>
      <c r="O99" s="271"/>
    </row>
  </sheetData>
  <sheetProtection password="C4EF" sheet="1"/>
  <mergeCells count="90">
    <mergeCell ref="B74:D74"/>
    <mergeCell ref="B76:D76"/>
    <mergeCell ref="B77:D77"/>
    <mergeCell ref="B75:C75"/>
    <mergeCell ref="B83:D83"/>
    <mergeCell ref="B84:D84"/>
    <mergeCell ref="B78:D78"/>
    <mergeCell ref="B79:D79"/>
    <mergeCell ref="B81:D81"/>
    <mergeCell ref="B82:D82"/>
    <mergeCell ref="B72:D72"/>
    <mergeCell ref="C55:E55"/>
    <mergeCell ref="B57:B68"/>
    <mergeCell ref="C67:D67"/>
    <mergeCell ref="C68:D68"/>
    <mergeCell ref="B73:D73"/>
    <mergeCell ref="C46:D46"/>
    <mergeCell ref="C47:D47"/>
    <mergeCell ref="C48:D48"/>
    <mergeCell ref="C49:D49"/>
    <mergeCell ref="C50:D50"/>
    <mergeCell ref="B71:D7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B5:C5"/>
    <mergeCell ref="B9:C9"/>
    <mergeCell ref="B10:C10"/>
    <mergeCell ref="B11:C11"/>
    <mergeCell ref="B13:B14"/>
    <mergeCell ref="B3:C3"/>
    <mergeCell ref="B4:C4"/>
    <mergeCell ref="C13:D14"/>
    <mergeCell ref="O13:O14"/>
    <mergeCell ref="I13:J13"/>
    <mergeCell ref="C53:E53"/>
    <mergeCell ref="C16:D16"/>
    <mergeCell ref="C17:D17"/>
    <mergeCell ref="C18:D18"/>
    <mergeCell ref="C19:D19"/>
    <mergeCell ref="E13:E14"/>
    <mergeCell ref="C15:D15"/>
    <mergeCell ref="C21:D21"/>
    <mergeCell ref="B88:E88"/>
    <mergeCell ref="B2:O2"/>
    <mergeCell ref="B6:C6"/>
    <mergeCell ref="B7:C7"/>
    <mergeCell ref="B8:C8"/>
    <mergeCell ref="B86:E86"/>
    <mergeCell ref="N13:N14"/>
    <mergeCell ref="C65:D65"/>
    <mergeCell ref="C66:D66"/>
    <mergeCell ref="C20:D20"/>
    <mergeCell ref="I99:O99"/>
    <mergeCell ref="B98:C98"/>
    <mergeCell ref="I95:O95"/>
    <mergeCell ref="I96:O96"/>
    <mergeCell ref="I98:O98"/>
    <mergeCell ref="B90:E90"/>
    <mergeCell ref="B93:C93"/>
    <mergeCell ref="B95:C95"/>
    <mergeCell ref="C57:D57"/>
    <mergeCell ref="C58:D58"/>
    <mergeCell ref="C59:D59"/>
    <mergeCell ref="C60:D60"/>
    <mergeCell ref="C61:D61"/>
    <mergeCell ref="C62:D62"/>
    <mergeCell ref="C63:D63"/>
    <mergeCell ref="C64:D64"/>
  </mergeCells>
  <conditionalFormatting sqref="B15:B50">
    <cfRule type="expression" priority="1" dxfId="79" stopIfTrue="1">
      <formula>C15=0</formula>
    </cfRule>
  </conditionalFormatting>
  <conditionalFormatting sqref="C53 C55 B57 D98 D95 D93 I15:M50 I98 D3 D4:E11 I10 C15:C50 F71:H74 I95 E15:E50 E57:J68 C57:C68">
    <cfRule type="cellIs" priority="2" dxfId="79" operator="equal" stopIfTrue="1">
      <formula>0</formula>
    </cfRule>
  </conditionalFormatting>
  <conditionalFormatting sqref="N15:N50">
    <cfRule type="cellIs" priority="3" dxfId="83" operator="equal" stopIfTrue="1">
      <formula>"розбіжність"</formula>
    </cfRule>
    <cfRule type="cellIs" priority="4" dxfId="79" operator="greaterThanOrEqual" stopIfTrue="1">
      <formula>1</formula>
    </cfRule>
  </conditionalFormatting>
  <conditionalFormatting sqref="O15:O50">
    <cfRule type="cellIs" priority="5" dxfId="83" operator="equal" stopIfTrue="1">
      <formula>"розбіжність"</formula>
    </cfRule>
  </conditionalFormatting>
  <conditionalFormatting sqref="E76:E79 E81:E84 E71:E74">
    <cfRule type="expression" priority="7" dxfId="79" stopIfTrue="1">
      <formula>$E$69=0</formula>
    </cfRule>
  </conditionalFormatting>
  <conditionalFormatting sqref="I76:I79 I81:I84 I71:I74">
    <cfRule type="expression" priority="8" dxfId="79" stopIfTrue="1">
      <formula>$I$69=0</formula>
    </cfRule>
  </conditionalFormatting>
  <conditionalFormatting sqref="J76:J79 J81:J84 I86 I88 I90 J71:J74">
    <cfRule type="expression" priority="9" dxfId="79" stopIfTrue="1">
      <formula>$J$69=0</formula>
    </cfRule>
  </conditionalFormatting>
  <printOptions/>
  <pageMargins left="0.13" right="0.04" top="0.32" bottom="0.28" header="0.2" footer="0.28"/>
  <pageSetup horizontalDpi="600" verticalDpi="600" orientation="portrait" paperSize="9" scale="82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Админ</cp:lastModifiedBy>
  <cp:lastPrinted>2013-05-13T06:09:51Z</cp:lastPrinted>
  <dcterms:created xsi:type="dcterms:W3CDTF">2007-03-28T04:38:07Z</dcterms:created>
  <dcterms:modified xsi:type="dcterms:W3CDTF">2013-05-14T05:09:03Z</dcterms:modified>
  <cp:category/>
  <cp:version/>
  <cp:contentType/>
  <cp:contentStatus/>
</cp:coreProperties>
</file>