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936" activeTab="3"/>
  </bookViews>
  <sheets>
    <sheet name="Заповнюємо № 1" sheetId="1" r:id="rId1"/>
    <sheet name="Заповнюємо № 2" sheetId="2" r:id="rId2"/>
    <sheet name="Заповнюємо № 3" sheetId="3" r:id="rId3"/>
    <sheet name="Заповнюємо № 4" sheetId="4" r:id="rId4"/>
    <sheet name="Зведена таблиця" sheetId="5" r:id="rId5"/>
    <sheet name="Протокол № 1" sheetId="6" r:id="rId6"/>
    <sheet name="Робота вчителя № 1" sheetId="7" r:id="rId7"/>
    <sheet name="Звіт про виконання завдань № 1" sheetId="8" r:id="rId8"/>
    <sheet name="Протокол № 2" sheetId="9" r:id="rId9"/>
    <sheet name="Робота вчителя № 2" sheetId="10" r:id="rId10"/>
    <sheet name="Звіт про виконання завдань № 2" sheetId="11" r:id="rId11"/>
    <sheet name="Протокол № 3" sheetId="12" r:id="rId12"/>
    <sheet name="Робота вчителя № 3" sheetId="13" r:id="rId13"/>
    <sheet name="Звіт про виконання завдань № 3" sheetId="14" r:id="rId14"/>
    <sheet name="Протокол № 4" sheetId="15" r:id="rId15"/>
    <sheet name="Робота вчителя № 4" sheetId="16" r:id="rId16"/>
    <sheet name="Звіт про виконання завдань № 4" sheetId="17" r:id="rId17"/>
  </sheets>
  <definedNames>
    <definedName name="_xlnm.Print_Area" localSheetId="4">'Зведена таблиця'!$A$1:$AG$41</definedName>
  </definedNames>
  <calcPr fullCalcOnLoad="1"/>
</workbook>
</file>

<file path=xl/sharedStrings.xml><?xml version="1.0" encoding="utf-8"?>
<sst xmlns="http://schemas.openxmlformats.org/spreadsheetml/2006/main" count="892" uniqueCount="174">
  <si>
    <t>Клас</t>
  </si>
  <si>
    <t>Якість знань</t>
  </si>
  <si>
    <t>Середній бал</t>
  </si>
  <si>
    <t>№ з/п</t>
  </si>
  <si>
    <t>П.І.Б. учня</t>
  </si>
  <si>
    <t>Виставлена вчителем</t>
  </si>
  <si>
    <t>Виставлена експертом</t>
  </si>
  <si>
    <t xml:space="preserve">Місто/Район         </t>
  </si>
  <si>
    <t xml:space="preserve">Населений пункт </t>
  </si>
  <si>
    <t xml:space="preserve">Назва ЗНЗ              </t>
  </si>
  <si>
    <t>Учитель</t>
  </si>
  <si>
    <t xml:space="preserve">Показник якості навченості ( ПЯН ) </t>
  </si>
  <si>
    <t>Розбіжність між оцінками вчителя та експерта</t>
  </si>
  <si>
    <t>Успішність</t>
  </si>
  <si>
    <t>Розбіжність між оцінюванням</t>
  </si>
  <si>
    <t>Результати учнів</t>
  </si>
  <si>
    <t>Кількість учнів за списком</t>
  </si>
  <si>
    <t>Кількість учнів, охоплених перевіркою</t>
  </si>
  <si>
    <t>Заповнюємо поля, виділені жовтим кольором</t>
  </si>
  <si>
    <t>Предмет</t>
  </si>
  <si>
    <t>Дата</t>
  </si>
  <si>
    <t>Категорія</t>
  </si>
  <si>
    <t>Звання</t>
  </si>
  <si>
    <t>Експерт (П.І.Б., посада)</t>
  </si>
  <si>
    <t>Дата складання протоколу</t>
  </si>
  <si>
    <t>Керівник закладу</t>
  </si>
  <si>
    <t>П.І.Б., підпис, печатка</t>
  </si>
  <si>
    <t>Експерт</t>
  </si>
  <si>
    <t>Розбіжність між рівнем навчальних досягнень учня, визначеним навчальним закладом та оцінкою за експертну контрольну роботу</t>
  </si>
  <si>
    <t>Стан викладання предмету</t>
  </si>
  <si>
    <t>П.І.Б. учителя</t>
  </si>
  <si>
    <t>Педагогічне звання</t>
  </si>
  <si>
    <t>Спеціальність за дипломом</t>
  </si>
  <si>
    <t>Стаж викладання предмету</t>
  </si>
  <si>
    <t>Курси підвищення кваліфікації</t>
  </si>
  <si>
    <t>Розбіжність між оцінюванням учителя та експерта</t>
  </si>
  <si>
    <t>Методична робота</t>
  </si>
  <si>
    <t>Пропуск помилок</t>
  </si>
  <si>
    <t>Сєвєродонецьк</t>
  </si>
  <si>
    <t>Математика</t>
  </si>
  <si>
    <t>І категорія</t>
  </si>
  <si>
    <t>Старший учитель</t>
  </si>
  <si>
    <t>н</t>
  </si>
  <si>
    <t>ні</t>
  </si>
  <si>
    <t>П.І.Б., підпис</t>
  </si>
  <si>
    <t>Учитель-методист</t>
  </si>
  <si>
    <t>Спеціаліст</t>
  </si>
  <si>
    <t>ІІ категорія</t>
  </si>
  <si>
    <t>Вища категорія</t>
  </si>
  <si>
    <t xml:space="preserve"> підпис</t>
  </si>
  <si>
    <t>П.І.Б.</t>
  </si>
  <si>
    <t xml:space="preserve">                                                       2 бали</t>
  </si>
  <si>
    <t xml:space="preserve">                                                      3 бали</t>
  </si>
  <si>
    <t xml:space="preserve">                                                     1 бал</t>
  </si>
  <si>
    <t xml:space="preserve">                                                      4 бали</t>
  </si>
  <si>
    <t xml:space="preserve">                                                        5 балів</t>
  </si>
  <si>
    <t xml:space="preserve">                                                        6 балів</t>
  </si>
  <si>
    <t xml:space="preserve">                                                        7 балів</t>
  </si>
  <si>
    <t xml:space="preserve">                                                        8 балів</t>
  </si>
  <si>
    <t xml:space="preserve">                                                        9 балів</t>
  </si>
  <si>
    <t xml:space="preserve">                                                         10 балів</t>
  </si>
  <si>
    <t xml:space="preserve">                                                         11 балів</t>
  </si>
  <si>
    <t xml:space="preserve">                                                         12 балів</t>
  </si>
  <si>
    <t>так</t>
  </si>
  <si>
    <t>підпис</t>
  </si>
  <si>
    <t xml:space="preserve">                                            М.П.</t>
  </si>
  <si>
    <t>Алчевськ</t>
  </si>
  <si>
    <t>Антрацит</t>
  </si>
  <si>
    <t>Антрацитівський</t>
  </si>
  <si>
    <t>Біловодський</t>
  </si>
  <si>
    <t>Білокуракинський</t>
  </si>
  <si>
    <t>Брянка</t>
  </si>
  <si>
    <t>Кіровськ</t>
  </si>
  <si>
    <t>Красний Луч</t>
  </si>
  <si>
    <t>Краснодон</t>
  </si>
  <si>
    <t xml:space="preserve">Краснодонський </t>
  </si>
  <si>
    <t>Кремінський</t>
  </si>
  <si>
    <t>Лисичанськ</t>
  </si>
  <si>
    <t>Луганськ</t>
  </si>
  <si>
    <t>Лутугінський</t>
  </si>
  <si>
    <t>Міловський</t>
  </si>
  <si>
    <t>Марківський</t>
  </si>
  <si>
    <t>Новоайдарський</t>
  </si>
  <si>
    <t>Новопсковський</t>
  </si>
  <si>
    <t>Первомайськ</t>
  </si>
  <si>
    <t>Перевальський</t>
  </si>
  <si>
    <t>Попаснянський</t>
  </si>
  <si>
    <t>Ровеньки</t>
  </si>
  <si>
    <t>Рубіжне</t>
  </si>
  <si>
    <t>Сватівський</t>
  </si>
  <si>
    <t>Свердловськ</t>
  </si>
  <si>
    <t>Слов'яносербський</t>
  </si>
  <si>
    <t>Ст.-Луганський</t>
  </si>
  <si>
    <t>Старобільський</t>
  </si>
  <si>
    <t>Стаханов</t>
  </si>
  <si>
    <t>Троїцький</t>
  </si>
  <si>
    <t>9-А</t>
  </si>
  <si>
    <t>9-Б</t>
  </si>
  <si>
    <t>9-В</t>
  </si>
  <si>
    <t>9-Г</t>
  </si>
  <si>
    <t>11-А</t>
  </si>
  <si>
    <t>11-Б</t>
  </si>
  <si>
    <t>11-В</t>
  </si>
  <si>
    <t>11-Г</t>
  </si>
  <si>
    <t>Українська мова</t>
  </si>
  <si>
    <t>Історія України</t>
  </si>
  <si>
    <t>Менше 1 року</t>
  </si>
  <si>
    <t>Всього учнів у класі</t>
  </si>
  <si>
    <t>Високий рівень</t>
  </si>
  <si>
    <t>Достатній рівень</t>
  </si>
  <si>
    <t>Середній рівень</t>
  </si>
  <si>
    <t>Низький рівень</t>
  </si>
  <si>
    <t>ПЯН</t>
  </si>
  <si>
    <t>Разом</t>
  </si>
  <si>
    <t>в</t>
  </si>
  <si>
    <t>д</t>
  </si>
  <si>
    <t>с</t>
  </si>
  <si>
    <t>М.П.</t>
  </si>
  <si>
    <t>Звіт</t>
  </si>
  <si>
    <t xml:space="preserve">Кількість учнів, які виконували завдання </t>
  </si>
  <si>
    <t>1.Звіт</t>
  </si>
  <si>
    <t>Не приступив до виконання завдання</t>
  </si>
  <si>
    <t>Завдання виконано неправильно</t>
  </si>
  <si>
    <t>Завдання виконано правильно</t>
  </si>
  <si>
    <t>Кількість</t>
  </si>
  <si>
    <t>%</t>
  </si>
  <si>
    <t>№ завдання</t>
  </si>
  <si>
    <t>відсоток від загальної кількості</t>
  </si>
  <si>
    <t>кількість</t>
  </si>
  <si>
    <t>Відповідальний за моніторингове дослідження</t>
  </si>
  <si>
    <t>5-А</t>
  </si>
  <si>
    <t>5-Б</t>
  </si>
  <si>
    <t>5-В</t>
  </si>
  <si>
    <t>5-Г</t>
  </si>
  <si>
    <t>8-А</t>
  </si>
  <si>
    <t>8-Б</t>
  </si>
  <si>
    <t>8-В</t>
  </si>
  <si>
    <t>8-Г</t>
  </si>
  <si>
    <t>6-А</t>
  </si>
  <si>
    <t>6-Б</t>
  </si>
  <si>
    <t>6-В</t>
  </si>
  <si>
    <t>6-Г</t>
  </si>
  <si>
    <t>7-А</t>
  </si>
  <si>
    <t>7-Б</t>
  </si>
  <si>
    <t>7-В</t>
  </si>
  <si>
    <t>7-Г</t>
  </si>
  <si>
    <t>Завдання виконано частково правильно</t>
  </si>
  <si>
    <t>про результати виконання завдань підсумкової контрольної роботи</t>
  </si>
  <si>
    <t>Оцінка за підсумкову контрольну роботу</t>
  </si>
  <si>
    <t>Оцінка за контрольне випробування</t>
  </si>
  <si>
    <t>Дотримання критеріїв оцінювання</t>
  </si>
  <si>
    <t>Результати  контрольної роботи з історії 9 кл.</t>
  </si>
  <si>
    <t>Відсоток учнів з високим рівнем навчальних досягнень</t>
  </si>
  <si>
    <t>К-сть учнів з високим рівнем навчальних досягнень</t>
  </si>
  <si>
    <t>К-сть учнів з достатнім рівнем навчальних досягнень</t>
  </si>
  <si>
    <t>К-сть учнів з середнім рівнем навчальних досягнень</t>
  </si>
  <si>
    <t>К-сть учнів з низьким рівнем навчальних досягнень</t>
  </si>
  <si>
    <t>Відсоток учнів з достатнім рівнем навчальних досягнень</t>
  </si>
  <si>
    <t>Відсоток учнів з середнім рівнем навчальних досягнень</t>
  </si>
  <si>
    <t>Відсоток учнів з низьким рівнем навчальних досягнень</t>
  </si>
  <si>
    <t xml:space="preserve">                   М.П.</t>
  </si>
  <si>
    <t xml:space="preserve">Протокол
проведення моніторингового дослідження з історії України (10 клас) (11грудня2012 р.)
</t>
  </si>
  <si>
    <t>Профіль навчання</t>
  </si>
  <si>
    <t>Кількість годин з Історії України</t>
  </si>
  <si>
    <t xml:space="preserve">Кількість учнів 10-х класів за списками </t>
  </si>
  <si>
    <t>Учитель (ПІБ)</t>
  </si>
  <si>
    <t xml:space="preserve">Узагальнені результати
проведення моніторингового дослідження </t>
  </si>
  <si>
    <t>Протокол
проведення підсумкової контрольної роботи
з історії України (10 клас)</t>
  </si>
  <si>
    <t>з історії  України (10 клас )</t>
  </si>
  <si>
    <t xml:space="preserve">Протокол
проведення підсумкової контрольної роботи
з історії України (10 клас) </t>
  </si>
  <si>
    <t>з історії України (10 клас )</t>
  </si>
  <si>
    <t xml:space="preserve">з історії України (10 клас) </t>
  </si>
  <si>
    <t>з історії України (10 клас)</t>
  </si>
  <si>
    <t>10-б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</si>
</sst>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%"/>
    <numFmt numFmtId="179" formatCode="0.00000%"/>
    <numFmt numFmtId="180" formatCode="[$-FC19]d\ mmmm\ yyyy\ &quot;г.&quot;"/>
    <numFmt numFmtId="181" formatCode="mmm/yyyy"/>
  </numFmts>
  <fonts count="5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8"/>
      <color indexed="1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0"/>
      <color indexed="23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7" borderId="6" applyNumberFormat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  <xf numFmtId="0" fontId="4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9" borderId="0" applyNumberFormat="0" applyBorder="0" applyAlignment="0" applyProtection="0"/>
    <xf numFmtId="0" fontId="0" fillId="30" borderId="8" applyNumberFormat="0" applyFont="0" applyAlignment="0" applyProtection="0"/>
    <xf numFmtId="0" fontId="50" fillId="28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7" fillId="32" borderId="15" xfId="0" applyFont="1" applyFill="1" applyBorder="1" applyAlignment="1" applyProtection="1">
      <alignment horizontal="center" vertical="center" wrapText="1"/>
      <protection/>
    </xf>
    <xf numFmtId="0" fontId="7" fillId="32" borderId="16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32" borderId="19" xfId="0" applyFont="1" applyFill="1" applyBorder="1" applyAlignment="1" applyProtection="1">
      <alignment horizontal="center" wrapText="1"/>
      <protection/>
    </xf>
    <xf numFmtId="0" fontId="2" fillId="32" borderId="18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0" fillId="32" borderId="15" xfId="0" applyFill="1" applyBorder="1" applyAlignment="1" applyProtection="1">
      <alignment/>
      <protection/>
    </xf>
    <xf numFmtId="0" fontId="0" fillId="32" borderId="20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77" fontId="0" fillId="0" borderId="0" xfId="0" applyNumberFormat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172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wrapText="1"/>
      <protection locked="0"/>
    </xf>
    <xf numFmtId="0" fontId="2" fillId="33" borderId="19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2" fillId="33" borderId="14" xfId="0" applyFont="1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left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justify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2" fillId="33" borderId="21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wrapText="1"/>
    </xf>
    <xf numFmtId="0" fontId="14" fillId="0" borderId="23" xfId="0" applyFont="1" applyBorder="1" applyAlignment="1">
      <alignment vertical="justify" wrapText="1"/>
    </xf>
    <xf numFmtId="0" fontId="14" fillId="0" borderId="0" xfId="0" applyFont="1" applyBorder="1" applyAlignment="1">
      <alignment vertical="justify" wrapText="1"/>
    </xf>
    <xf numFmtId="0" fontId="14" fillId="0" borderId="0" xfId="0" applyFont="1" applyBorder="1" applyAlignment="1">
      <alignment horizontal="center" vertical="justify" wrapText="1"/>
    </xf>
    <xf numFmtId="0" fontId="1" fillId="0" borderId="24" xfId="0" applyFont="1" applyBorder="1" applyAlignment="1">
      <alignment vertical="center" wrapText="1"/>
    </xf>
    <xf numFmtId="14" fontId="1" fillId="0" borderId="24" xfId="0" applyNumberFormat="1" applyFont="1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center"/>
      <protection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32" borderId="28" xfId="0" applyFill="1" applyBorder="1" applyAlignment="1" applyProtection="1">
      <alignment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"/>
      <protection/>
    </xf>
    <xf numFmtId="0" fontId="1" fillId="0" borderId="31" xfId="0" applyFont="1" applyFill="1" applyBorder="1" applyAlignment="1" applyProtection="1">
      <alignment horizontal="center"/>
      <protection/>
    </xf>
    <xf numFmtId="0" fontId="1" fillId="0" borderId="32" xfId="0" applyFont="1" applyFill="1" applyBorder="1" applyAlignment="1" applyProtection="1">
      <alignment horizontal="center"/>
      <protection/>
    </xf>
    <xf numFmtId="0" fontId="1" fillId="0" borderId="33" xfId="0" applyFont="1" applyFill="1" applyBorder="1" applyAlignment="1" applyProtection="1">
      <alignment horizontal="center"/>
      <protection/>
    </xf>
    <xf numFmtId="0" fontId="2" fillId="33" borderId="22" xfId="0" applyFont="1" applyFill="1" applyBorder="1" applyAlignment="1">
      <alignment vertical="center"/>
    </xf>
    <xf numFmtId="0" fontId="1" fillId="0" borderId="34" xfId="0" applyFont="1" applyBorder="1" applyAlignment="1">
      <alignment/>
    </xf>
    <xf numFmtId="0" fontId="0" fillId="33" borderId="15" xfId="0" applyFill="1" applyBorder="1" applyAlignment="1">
      <alignment/>
    </xf>
    <xf numFmtId="0" fontId="1" fillId="33" borderId="34" xfId="0" applyFont="1" applyFill="1" applyBorder="1" applyAlignment="1">
      <alignment/>
    </xf>
    <xf numFmtId="14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0" fontId="2" fillId="0" borderId="2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justify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35" borderId="35" xfId="0" applyFont="1" applyFill="1" applyBorder="1" applyAlignment="1" applyProtection="1">
      <alignment/>
      <protection/>
    </xf>
    <xf numFmtId="0" fontId="2" fillId="35" borderId="36" xfId="0" applyFont="1" applyFill="1" applyBorder="1" applyAlignment="1" applyProtection="1">
      <alignment/>
      <protection/>
    </xf>
    <xf numFmtId="0" fontId="1" fillId="0" borderId="28" xfId="0" applyFont="1" applyBorder="1" applyAlignment="1" applyProtection="1">
      <alignment horizontal="center" vertical="center" textRotation="90" wrapText="1"/>
      <protection/>
    </xf>
    <xf numFmtId="0" fontId="1" fillId="0" borderId="15" xfId="0" applyFont="1" applyBorder="1" applyAlignment="1" applyProtection="1">
      <alignment horizontal="center" vertical="center" textRotation="90" wrapText="1"/>
      <protection/>
    </xf>
    <xf numFmtId="0" fontId="1" fillId="0" borderId="37" xfId="0" applyFont="1" applyBorder="1" applyAlignment="1" applyProtection="1">
      <alignment/>
      <protection/>
    </xf>
    <xf numFmtId="172" fontId="7" fillId="0" borderId="15" xfId="0" applyNumberFormat="1" applyFont="1" applyBorder="1" applyAlignment="1" applyProtection="1">
      <alignment horizontal="center"/>
      <protection/>
    </xf>
    <xf numFmtId="9" fontId="7" fillId="0" borderId="15" xfId="0" applyNumberFormat="1" applyFont="1" applyBorder="1" applyAlignment="1" applyProtection="1">
      <alignment horizontal="center"/>
      <protection/>
    </xf>
    <xf numFmtId="9" fontId="7" fillId="0" borderId="31" xfId="0" applyNumberFormat="1" applyFont="1" applyBorder="1" applyAlignment="1" applyProtection="1">
      <alignment horizontal="center"/>
      <protection/>
    </xf>
    <xf numFmtId="0" fontId="1" fillId="35" borderId="38" xfId="0" applyFont="1" applyFill="1" applyBorder="1" applyAlignment="1" applyProtection="1">
      <alignment/>
      <protection/>
    </xf>
    <xf numFmtId="0" fontId="2" fillId="35" borderId="39" xfId="0" applyFont="1" applyFill="1" applyBorder="1" applyAlignment="1" applyProtection="1">
      <alignment/>
      <protection/>
    </xf>
    <xf numFmtId="0" fontId="1" fillId="35" borderId="32" xfId="0" applyFont="1" applyFill="1" applyBorder="1" applyAlignment="1" applyProtection="1">
      <alignment horizontal="center"/>
      <protection/>
    </xf>
    <xf numFmtId="172" fontId="7" fillId="35" borderId="32" xfId="0" applyNumberFormat="1" applyFont="1" applyFill="1" applyBorder="1" applyAlignment="1" applyProtection="1">
      <alignment horizontal="center"/>
      <protection/>
    </xf>
    <xf numFmtId="9" fontId="7" fillId="35" borderId="32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5" fillId="0" borderId="15" xfId="0" applyFont="1" applyBorder="1" applyAlignment="1">
      <alignment horizontal="center"/>
    </xf>
    <xf numFmtId="9" fontId="0" fillId="0" borderId="0" xfId="0" applyNumberFormat="1" applyAlignment="1">
      <alignment/>
    </xf>
    <xf numFmtId="9" fontId="0" fillId="0" borderId="15" xfId="0" applyNumberFormat="1" applyBorder="1" applyAlignment="1">
      <alignment/>
    </xf>
    <xf numFmtId="0" fontId="0" fillId="33" borderId="15" xfId="0" applyFill="1" applyBorder="1" applyAlignment="1">
      <alignment horizontal="center"/>
    </xf>
    <xf numFmtId="0" fontId="1" fillId="0" borderId="15" xfId="0" applyFont="1" applyBorder="1" applyAlignment="1">
      <alignment horizontal="center" vertical="center" textRotation="90" wrapText="1"/>
    </xf>
    <xf numFmtId="9" fontId="2" fillId="0" borderId="1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justify"/>
    </xf>
    <xf numFmtId="0" fontId="0" fillId="0" borderId="0" xfId="0" applyBorder="1" applyAlignment="1">
      <alignment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justify"/>
    </xf>
    <xf numFmtId="0" fontId="1" fillId="35" borderId="0" xfId="0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9" fontId="7" fillId="35" borderId="0" xfId="0" applyNumberFormat="1" applyFont="1" applyFill="1" applyBorder="1" applyAlignment="1" applyProtection="1">
      <alignment horizontal="center"/>
      <protection/>
    </xf>
    <xf numFmtId="172" fontId="7" fillId="35" borderId="0" xfId="0" applyNumberFormat="1" applyFont="1" applyFill="1" applyBorder="1" applyAlignment="1" applyProtection="1">
      <alignment horizontal="center"/>
      <protection/>
    </xf>
    <xf numFmtId="1" fontId="7" fillId="35" borderId="3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2" fillId="0" borderId="15" xfId="0" applyFont="1" applyBorder="1" applyAlignment="1">
      <alignment/>
    </xf>
    <xf numFmtId="0" fontId="18" fillId="0" borderId="15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vertical="top"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9" fontId="0" fillId="0" borderId="15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9" fontId="2" fillId="0" borderId="40" xfId="0" applyNumberFormat="1" applyFont="1" applyBorder="1" applyAlignment="1">
      <alignment horizontal="center" vertical="center"/>
    </xf>
    <xf numFmtId="14" fontId="1" fillId="33" borderId="22" xfId="0" applyNumberFormat="1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1" fillId="0" borderId="41" xfId="0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10" fillId="0" borderId="42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center"/>
    </xf>
    <xf numFmtId="14" fontId="2" fillId="33" borderId="2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9" fillId="0" borderId="23" xfId="0" applyFont="1" applyBorder="1" applyAlignment="1">
      <alignment horizontal="center" vertical="justify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" fillId="33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43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42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42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1" fillId="0" borderId="30" xfId="0" applyFont="1" applyBorder="1" applyAlignment="1" applyProtection="1">
      <alignment horizontal="center" vertical="center" textRotation="90" wrapText="1"/>
      <protection/>
    </xf>
    <xf numFmtId="0" fontId="1" fillId="0" borderId="31" xfId="0" applyFont="1" applyBorder="1" applyAlignment="1" applyProtection="1">
      <alignment horizontal="center" vertical="center" textRotation="90" wrapText="1"/>
      <protection/>
    </xf>
    <xf numFmtId="14" fontId="8" fillId="0" borderId="0" xfId="0" applyNumberFormat="1" applyFont="1" applyAlignment="1">
      <alignment horizontal="left"/>
    </xf>
    <xf numFmtId="0" fontId="2" fillId="0" borderId="48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35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 textRotation="90" wrapText="1"/>
      <protection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/>
    </xf>
    <xf numFmtId="0" fontId="11" fillId="0" borderId="16" xfId="0" applyFont="1" applyBorder="1" applyAlignment="1">
      <alignment horizontal="center" vertical="justify"/>
    </xf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1" fillId="0" borderId="12" xfId="0" applyFont="1" applyFill="1" applyBorder="1" applyAlignment="1" applyProtection="1">
      <alignment horizontal="right" vertical="center" wrapText="1"/>
      <protection/>
    </xf>
    <xf numFmtId="0" fontId="1" fillId="0" borderId="28" xfId="0" applyFont="1" applyFill="1" applyBorder="1" applyAlignment="1" applyProtection="1">
      <alignment horizontal="right" vertical="center" wrapText="1"/>
      <protection/>
    </xf>
    <xf numFmtId="0" fontId="2" fillId="0" borderId="52" xfId="0" applyFont="1" applyFill="1" applyBorder="1" applyAlignment="1" applyProtection="1">
      <alignment horizontal="left"/>
      <protection/>
    </xf>
    <xf numFmtId="0" fontId="2" fillId="0" borderId="22" xfId="0" applyFont="1" applyFill="1" applyBorder="1" applyAlignment="1" applyProtection="1">
      <alignment horizontal="left"/>
      <protection/>
    </xf>
    <xf numFmtId="0" fontId="2" fillId="0" borderId="53" xfId="0" applyFont="1" applyFill="1" applyBorder="1" applyAlignment="1" applyProtection="1">
      <alignment horizontal="left"/>
      <protection/>
    </xf>
    <xf numFmtId="0" fontId="7" fillId="0" borderId="37" xfId="0" applyFont="1" applyFill="1" applyBorder="1" applyAlignment="1" applyProtection="1">
      <alignment horizontal="right" vertical="top" wrapText="1"/>
      <protection/>
    </xf>
    <xf numFmtId="0" fontId="7" fillId="0" borderId="15" xfId="0" applyFont="1" applyFill="1" applyBorder="1" applyAlignment="1" applyProtection="1">
      <alignment horizontal="right" vertical="top" wrapText="1"/>
      <protection/>
    </xf>
    <xf numFmtId="0" fontId="7" fillId="0" borderId="31" xfId="0" applyFont="1" applyFill="1" applyBorder="1" applyAlignment="1" applyProtection="1">
      <alignment horizontal="right" vertical="top" wrapText="1"/>
      <protection/>
    </xf>
    <xf numFmtId="0" fontId="1" fillId="0" borderId="15" xfId="0" applyFont="1" applyFill="1" applyBorder="1" applyAlignment="1" applyProtection="1">
      <alignment horizontal="right" vertical="top" wrapText="1"/>
      <protection/>
    </xf>
    <xf numFmtId="0" fontId="7" fillId="0" borderId="54" xfId="0" applyFont="1" applyFill="1" applyBorder="1" applyAlignment="1" applyProtection="1">
      <alignment horizontal="right" vertical="top" wrapText="1"/>
      <protection/>
    </xf>
    <xf numFmtId="0" fontId="7" fillId="0" borderId="29" xfId="0" applyFont="1" applyFill="1" applyBorder="1" applyAlignment="1" applyProtection="1">
      <alignment horizontal="right" vertical="top" wrapText="1"/>
      <protection/>
    </xf>
    <xf numFmtId="0" fontId="7" fillId="0" borderId="30" xfId="0" applyFont="1" applyFill="1" applyBorder="1" applyAlignment="1" applyProtection="1">
      <alignment horizontal="right" vertical="top" wrapText="1"/>
      <protection/>
    </xf>
    <xf numFmtId="0" fontId="7" fillId="0" borderId="55" xfId="0" applyFont="1" applyFill="1" applyBorder="1" applyAlignment="1" applyProtection="1">
      <alignment horizontal="right" vertical="top" wrapText="1"/>
      <protection/>
    </xf>
    <xf numFmtId="0" fontId="7" fillId="0" borderId="56" xfId="0" applyFont="1" applyFill="1" applyBorder="1" applyAlignment="1" applyProtection="1">
      <alignment horizontal="right" vertical="top" wrapText="1"/>
      <protection/>
    </xf>
    <xf numFmtId="0" fontId="7" fillId="0" borderId="57" xfId="0" applyFont="1" applyFill="1" applyBorder="1" applyAlignment="1" applyProtection="1">
      <alignment horizontal="right" vertical="top" wrapText="1"/>
      <protection/>
    </xf>
    <xf numFmtId="0" fontId="7" fillId="0" borderId="38" xfId="0" applyFont="1" applyFill="1" applyBorder="1" applyAlignment="1" applyProtection="1">
      <alignment horizontal="right" vertical="top" wrapText="1"/>
      <protection/>
    </xf>
    <xf numFmtId="0" fontId="7" fillId="0" borderId="32" xfId="0" applyFont="1" applyFill="1" applyBorder="1" applyAlignment="1" applyProtection="1">
      <alignment horizontal="right" vertical="top" wrapText="1"/>
      <protection/>
    </xf>
    <xf numFmtId="0" fontId="7" fillId="0" borderId="33" xfId="0" applyFont="1" applyFill="1" applyBorder="1" applyAlignment="1" applyProtection="1">
      <alignment horizontal="right" vertical="top" wrapText="1"/>
      <protection/>
    </xf>
    <xf numFmtId="0" fontId="7" fillId="0" borderId="0" xfId="0" applyFont="1" applyAlignment="1">
      <alignment horizontal="left"/>
    </xf>
    <xf numFmtId="0" fontId="7" fillId="0" borderId="47" xfId="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58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59" xfId="0" applyFont="1" applyBorder="1" applyAlignment="1" applyProtection="1">
      <alignment horizontal="center" vertical="center" wrapText="1"/>
      <protection/>
    </xf>
    <xf numFmtId="0" fontId="7" fillId="0" borderId="60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58" xfId="0" applyFont="1" applyBorder="1" applyAlignment="1" applyProtection="1">
      <alignment horizontal="center" vertical="center" textRotation="90" wrapText="1"/>
      <protection/>
    </xf>
    <xf numFmtId="0" fontId="7" fillId="0" borderId="60" xfId="0" applyFont="1" applyBorder="1" applyAlignment="1" applyProtection="1">
      <alignment horizontal="center" vertical="center" textRotation="90" wrapText="1"/>
      <protection/>
    </xf>
    <xf numFmtId="0" fontId="7" fillId="0" borderId="61" xfId="0" applyFont="1" applyBorder="1" applyAlignment="1" applyProtection="1">
      <alignment horizontal="center" vertical="center" textRotation="90" wrapText="1"/>
      <protection/>
    </xf>
    <xf numFmtId="0" fontId="7" fillId="0" borderId="34" xfId="0" applyFont="1" applyBorder="1" applyAlignment="1" applyProtection="1">
      <alignment horizontal="center" vertical="center" textRotation="90" wrapText="1"/>
      <protection/>
    </xf>
    <xf numFmtId="0" fontId="9" fillId="0" borderId="0" xfId="0" applyFont="1" applyBorder="1" applyAlignment="1">
      <alignment horizontal="center" vertical="justify" wrapText="1"/>
    </xf>
    <xf numFmtId="0" fontId="1" fillId="0" borderId="24" xfId="0" applyFont="1" applyBorder="1" applyAlignment="1">
      <alignment horizontal="left" vertical="center" wrapText="1"/>
    </xf>
    <xf numFmtId="0" fontId="7" fillId="0" borderId="49" xfId="0" applyFont="1" applyFill="1" applyBorder="1" applyAlignment="1" applyProtection="1">
      <alignment horizontal="right" vertical="top" wrapText="1"/>
      <protection/>
    </xf>
    <xf numFmtId="0" fontId="7" fillId="0" borderId="40" xfId="0" applyFont="1" applyFill="1" applyBorder="1" applyAlignment="1" applyProtection="1">
      <alignment horizontal="right" vertical="top" wrapText="1"/>
      <protection/>
    </xf>
    <xf numFmtId="0" fontId="7" fillId="0" borderId="62" xfId="0" applyFont="1" applyFill="1" applyBorder="1" applyAlignment="1" applyProtection="1">
      <alignment horizontal="right" vertical="top" wrapText="1"/>
      <protection/>
    </xf>
    <xf numFmtId="0" fontId="7" fillId="0" borderId="63" xfId="0" applyFont="1" applyFill="1" applyBorder="1" applyAlignment="1" applyProtection="1">
      <alignment horizontal="right" vertical="center" textRotation="90" wrapText="1"/>
      <protection/>
    </xf>
    <xf numFmtId="0" fontId="7" fillId="0" borderId="64" xfId="0" applyFont="1" applyFill="1" applyBorder="1" applyAlignment="1" applyProtection="1">
      <alignment horizontal="right" vertical="center" textRotation="90" wrapText="1"/>
      <protection/>
    </xf>
    <xf numFmtId="0" fontId="7" fillId="0" borderId="65" xfId="0" applyFont="1" applyFill="1" applyBorder="1" applyAlignment="1" applyProtection="1">
      <alignment horizontal="right" vertical="center" textRotation="90" wrapText="1"/>
      <protection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3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77" fontId="2" fillId="0" borderId="20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 vertical="justify" wrapText="1"/>
    </xf>
    <xf numFmtId="0" fontId="1" fillId="0" borderId="24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dxfs count="8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indexed="45"/>
        </patternFill>
      </fill>
    </dxf>
    <dxf>
      <font>
        <color indexed="9"/>
      </font>
    </dxf>
    <dxf>
      <font>
        <color auto="1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indexed="45"/>
        </patternFill>
      </fill>
    </dxf>
    <dxf>
      <font>
        <color indexed="9"/>
      </font>
    </dxf>
    <dxf>
      <font>
        <color auto="1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indexed="45"/>
        </patternFill>
      </fill>
    </dxf>
    <dxf>
      <font>
        <color indexed="9"/>
      </font>
    </dxf>
    <dxf>
      <font>
        <color auto="1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  <fill>
        <patternFill>
          <bgColor indexed="45"/>
        </patternFill>
      </fill>
    </dxf>
    <dxf>
      <font>
        <color indexed="9"/>
      </font>
    </dxf>
    <dxf>
      <font>
        <color auto="1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b/>
        <i val="0"/>
        <color indexed="58"/>
      </font>
      <fill>
        <patternFill>
          <bgColor indexed="45"/>
        </patternFill>
      </fill>
    </dxf>
    <dxf>
      <font>
        <b/>
        <i val="0"/>
        <color indexed="12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b/>
        <i val="0"/>
        <color indexed="58"/>
      </font>
      <fill>
        <patternFill>
          <bgColor indexed="45"/>
        </patternFill>
      </fill>
    </dxf>
    <dxf>
      <font>
        <b/>
        <i val="0"/>
        <color indexed="12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b/>
        <i val="0"/>
        <color indexed="58"/>
      </font>
      <fill>
        <patternFill>
          <bgColor indexed="45"/>
        </patternFill>
      </fill>
    </dxf>
    <dxf>
      <font>
        <b/>
        <i val="0"/>
        <color indexed="12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b/>
        <i val="0"/>
        <color indexed="58"/>
      </font>
      <fill>
        <patternFill>
          <bgColor indexed="45"/>
        </patternFill>
      </fill>
    </dxf>
    <dxf>
      <font>
        <b/>
        <i val="0"/>
        <color indexed="12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0000FF"/>
      </font>
      <fill>
        <patternFill>
          <bgColor rgb="FFCCFFCC"/>
        </patternFill>
      </fill>
      <border/>
    </dxf>
    <dxf>
      <font>
        <b/>
        <i val="0"/>
        <color rgb="FF003300"/>
      </font>
      <fill>
        <patternFill>
          <bgColor rgb="FFFF99CC"/>
        </patternFill>
      </fill>
      <border/>
    </dxf>
    <dxf>
      <font>
        <color rgb="FFC0C0C0"/>
      </font>
      <border/>
    </dxf>
    <dxf>
      <font>
        <color auto="1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1:GA240"/>
  <sheetViews>
    <sheetView zoomScale="75" zoomScaleNormal="75" zoomScalePageLayoutView="0" workbookViewId="0" topLeftCell="A1">
      <selection activeCell="I16" sqref="I16"/>
    </sheetView>
  </sheetViews>
  <sheetFormatPr defaultColWidth="9.00390625" defaultRowHeight="12.75"/>
  <cols>
    <col min="1" max="1" width="4.00390625" style="0" customWidth="1"/>
    <col min="2" max="2" width="5.625" style="1" customWidth="1"/>
    <col min="3" max="3" width="43.00390625" style="0" customWidth="1"/>
    <col min="4" max="4" width="15.875" style="0" customWidth="1"/>
    <col min="5" max="5" width="19.75390625" style="0" customWidth="1"/>
    <col min="6" max="6" width="12.75390625" style="0" customWidth="1"/>
    <col min="7" max="7" width="14.875" style="0" customWidth="1"/>
    <col min="8" max="8" width="11.375" style="34" customWidth="1"/>
    <col min="9" max="10" width="10.75390625" style="34" customWidth="1"/>
    <col min="11" max="11" width="13.375" style="34" customWidth="1"/>
    <col min="12" max="12" width="10.75390625" style="34" customWidth="1"/>
    <col min="13" max="13" width="9.25390625" style="34" customWidth="1"/>
    <col min="14" max="45" width="7.00390625" style="34" customWidth="1"/>
    <col min="46" max="175" width="4.625" style="34" customWidth="1"/>
    <col min="176" max="176" width="5.625" style="0" hidden="1" customWidth="1"/>
    <col min="177" max="177" width="10.625" style="0" hidden="1" customWidth="1"/>
    <col min="178" max="178" width="5.125" style="0" hidden="1" customWidth="1"/>
    <col min="179" max="180" width="5.625" style="0" hidden="1" customWidth="1"/>
    <col min="181" max="181" width="23.75390625" style="0" hidden="1" customWidth="1"/>
    <col min="182" max="182" width="11.375" style="0" hidden="1" customWidth="1"/>
    <col min="183" max="189" width="5.625" style="0" hidden="1" customWidth="1"/>
    <col min="190" max="192" width="5.625" style="0" customWidth="1"/>
  </cols>
  <sheetData>
    <row r="1" ht="22.5">
      <c r="C1" s="33" t="s">
        <v>18</v>
      </c>
    </row>
    <row r="2" spans="2:175" ht="60.75" customHeight="1">
      <c r="B2" s="184" t="s">
        <v>161</v>
      </c>
      <c r="C2" s="185"/>
      <c r="D2" s="185"/>
      <c r="E2" s="185"/>
      <c r="F2" s="185"/>
      <c r="G2" s="185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</row>
    <row r="3" spans="2:175" ht="32.25" customHeight="1" thickBot="1">
      <c r="B3" s="186" t="s">
        <v>7</v>
      </c>
      <c r="C3" s="187"/>
      <c r="D3" s="69"/>
      <c r="E3" s="70"/>
      <c r="F3" s="70"/>
      <c r="G3" s="80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</row>
    <row r="4" spans="2:178" ht="30" customHeight="1" thickBot="1">
      <c r="B4" s="188" t="s">
        <v>8</v>
      </c>
      <c r="C4" s="189"/>
      <c r="D4" s="71"/>
      <c r="E4" s="72"/>
      <c r="F4" s="72"/>
      <c r="G4" s="81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9"/>
      <c r="FU4" s="9"/>
      <c r="FV4" s="9"/>
    </row>
    <row r="5" spans="2:178" ht="30" customHeight="1" thickBot="1">
      <c r="B5" s="188" t="s">
        <v>9</v>
      </c>
      <c r="C5" s="189"/>
      <c r="D5" s="71"/>
      <c r="E5" s="72"/>
      <c r="F5" s="72"/>
      <c r="G5" s="81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9"/>
      <c r="FU5" s="9"/>
      <c r="FV5" s="9"/>
    </row>
    <row r="6" spans="2:178" ht="31.5" customHeight="1" thickBot="1">
      <c r="B6" s="188" t="s">
        <v>0</v>
      </c>
      <c r="C6" s="189"/>
      <c r="D6" s="89"/>
      <c r="E6" s="173" t="s">
        <v>162</v>
      </c>
      <c r="F6" s="174"/>
      <c r="G6" s="89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9"/>
      <c r="FU6" s="9"/>
      <c r="FV6" s="9"/>
    </row>
    <row r="7" spans="2:178" ht="32.25" thickBot="1">
      <c r="B7" s="173"/>
      <c r="C7" s="174" t="s">
        <v>163</v>
      </c>
      <c r="D7" s="89"/>
      <c r="E7" s="73" t="s">
        <v>34</v>
      </c>
      <c r="F7" s="97"/>
      <c r="G7" s="81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9"/>
      <c r="FU7" s="9"/>
      <c r="FV7" s="9"/>
    </row>
    <row r="8" spans="2:178" ht="35.25" customHeight="1" thickBot="1">
      <c r="B8" s="188" t="s">
        <v>19</v>
      </c>
      <c r="C8" s="189"/>
      <c r="D8" s="95"/>
      <c r="E8" s="73" t="s">
        <v>33</v>
      </c>
      <c r="F8" s="97"/>
      <c r="G8" s="81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9"/>
      <c r="FU8" s="9"/>
      <c r="FV8" s="9"/>
    </row>
    <row r="9" spans="2:183" ht="32.25" thickBot="1">
      <c r="B9" s="188" t="s">
        <v>20</v>
      </c>
      <c r="C9" s="189"/>
      <c r="D9" s="164">
        <v>41254</v>
      </c>
      <c r="E9" s="73" t="s">
        <v>32</v>
      </c>
      <c r="F9" s="89"/>
      <c r="G9" s="81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9"/>
      <c r="FU9" s="9"/>
      <c r="FV9" s="9"/>
      <c r="FY9" s="68" t="s">
        <v>41</v>
      </c>
      <c r="FZ9" s="68"/>
      <c r="GA9" s="68">
        <v>3</v>
      </c>
    </row>
    <row r="10" spans="2:183" ht="27.75" customHeight="1" thickBot="1">
      <c r="B10" s="188" t="s">
        <v>165</v>
      </c>
      <c r="C10" s="189"/>
      <c r="D10" s="71"/>
      <c r="E10" s="72"/>
      <c r="F10" s="72"/>
      <c r="G10" s="81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9"/>
      <c r="FU10" s="9"/>
      <c r="FV10" s="9"/>
      <c r="FY10" s="68" t="s">
        <v>45</v>
      </c>
      <c r="FZ10" s="68"/>
      <c r="GA10" s="68"/>
    </row>
    <row r="11" spans="2:183" ht="28.5" customHeight="1" thickBot="1">
      <c r="B11" s="190" t="s">
        <v>21</v>
      </c>
      <c r="C11" s="191"/>
      <c r="D11" s="38"/>
      <c r="E11" s="72" t="s">
        <v>22</v>
      </c>
      <c r="F11" s="38"/>
      <c r="G11" s="81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9"/>
      <c r="FU11" s="9"/>
      <c r="FV11" s="9"/>
      <c r="FY11" s="68"/>
      <c r="FZ11" s="68"/>
      <c r="GA11" s="68"/>
    </row>
    <row r="12" spans="2:178" ht="28.5" customHeight="1" thickBot="1">
      <c r="B12" s="188" t="s">
        <v>23</v>
      </c>
      <c r="C12" s="189"/>
      <c r="D12" s="37"/>
      <c r="E12" s="6"/>
      <c r="F12" s="5"/>
      <c r="G12" s="82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9"/>
      <c r="FU12" s="9"/>
      <c r="FV12" s="9"/>
    </row>
    <row r="13" spans="2:183" ht="15">
      <c r="B13" s="192"/>
      <c r="C13" s="192"/>
      <c r="FY13" s="68" t="s">
        <v>46</v>
      </c>
      <c r="FZ13" s="68"/>
      <c r="GA13" s="68"/>
    </row>
    <row r="14" spans="178:183" ht="13.5" thickBot="1">
      <c r="FV14" s="34"/>
      <c r="FY14" s="68" t="s">
        <v>40</v>
      </c>
      <c r="FZ14" s="68"/>
      <c r="GA14" s="68">
        <v>5</v>
      </c>
    </row>
    <row r="15" spans="2:181" ht="27.75" customHeight="1" thickBot="1">
      <c r="B15" s="195" t="s">
        <v>3</v>
      </c>
      <c r="C15" s="197" t="s">
        <v>4</v>
      </c>
      <c r="D15" s="193" t="s">
        <v>149</v>
      </c>
      <c r="E15" s="19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/>
      <c r="FS15"/>
      <c r="FW15" s="68" t="s">
        <v>47</v>
      </c>
      <c r="FX15" s="68"/>
      <c r="FY15" s="68" t="s">
        <v>47</v>
      </c>
    </row>
    <row r="16" spans="2:181" ht="42" customHeight="1" thickBot="1">
      <c r="B16" s="196"/>
      <c r="C16" s="198"/>
      <c r="D16" s="7" t="s">
        <v>5</v>
      </c>
      <c r="E16" s="8" t="s">
        <v>6</v>
      </c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/>
      <c r="FS16"/>
      <c r="FW16" s="68" t="s">
        <v>48</v>
      </c>
      <c r="FX16" s="68"/>
      <c r="FY16" s="68" t="s">
        <v>48</v>
      </c>
    </row>
    <row r="17" spans="2:181" ht="16.5" thickBot="1">
      <c r="B17" s="2">
        <v>1</v>
      </c>
      <c r="C17" s="35"/>
      <c r="D17" s="31"/>
      <c r="E17" s="31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/>
      <c r="FS17"/>
      <c r="FW17" s="68"/>
      <c r="FX17" s="68"/>
      <c r="FY17" s="68"/>
    </row>
    <row r="18" spans="2:181" ht="16.5" thickBot="1">
      <c r="B18" s="2">
        <v>2</v>
      </c>
      <c r="C18" s="35"/>
      <c r="D18" s="31"/>
      <c r="E18" s="31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/>
      <c r="FS18"/>
      <c r="FW18" s="68"/>
      <c r="FX18" s="68"/>
      <c r="FY18" s="68"/>
    </row>
    <row r="19" spans="2:175" ht="16.5" thickBot="1">
      <c r="B19" s="2">
        <v>3</v>
      </c>
      <c r="C19" s="35"/>
      <c r="D19" s="32"/>
      <c r="E19" s="32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/>
      <c r="FS19"/>
    </row>
    <row r="20" spans="2:183" ht="16.5" thickBot="1">
      <c r="B20" s="2">
        <v>4</v>
      </c>
      <c r="C20" s="35"/>
      <c r="D20" s="32"/>
      <c r="E20" s="32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/>
      <c r="FS20"/>
      <c r="FV20" s="96">
        <v>1</v>
      </c>
      <c r="FW20" s="96" t="s">
        <v>130</v>
      </c>
      <c r="FX20">
        <v>17</v>
      </c>
      <c r="FZ20">
        <v>1</v>
      </c>
      <c r="GA20" s="96" t="s">
        <v>130</v>
      </c>
    </row>
    <row r="21" spans="2:183" ht="16.5" thickBot="1">
      <c r="B21" s="2">
        <v>5</v>
      </c>
      <c r="C21" s="35"/>
      <c r="D21" s="32"/>
      <c r="E21" s="32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/>
      <c r="FS21"/>
      <c r="FV21" s="96">
        <v>2</v>
      </c>
      <c r="FW21" s="96" t="s">
        <v>131</v>
      </c>
      <c r="FZ21">
        <v>2</v>
      </c>
      <c r="GA21" s="96" t="s">
        <v>131</v>
      </c>
    </row>
    <row r="22" spans="2:183" ht="16.5" thickBot="1">
      <c r="B22" s="2">
        <v>6</v>
      </c>
      <c r="C22" s="35"/>
      <c r="D22" s="32"/>
      <c r="E22" s="32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/>
      <c r="FS22"/>
      <c r="FV22" s="96">
        <v>3</v>
      </c>
      <c r="FW22" s="96" t="s">
        <v>132</v>
      </c>
      <c r="FZ22">
        <v>3</v>
      </c>
      <c r="GA22" s="96" t="s">
        <v>132</v>
      </c>
    </row>
    <row r="23" spans="2:183" ht="16.5" thickBot="1">
      <c r="B23" s="2">
        <v>7</v>
      </c>
      <c r="C23" s="35"/>
      <c r="D23" s="32"/>
      <c r="E23" s="32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/>
      <c r="FS23"/>
      <c r="FV23" s="96">
        <v>4</v>
      </c>
      <c r="FW23" s="96" t="s">
        <v>133</v>
      </c>
      <c r="FZ23">
        <v>4</v>
      </c>
      <c r="GA23" s="96" t="s">
        <v>133</v>
      </c>
    </row>
    <row r="24" spans="2:183" ht="16.5" thickBot="1">
      <c r="B24" s="2">
        <v>8</v>
      </c>
      <c r="C24" s="35"/>
      <c r="D24" s="32"/>
      <c r="E24" s="32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/>
      <c r="FS24"/>
      <c r="FV24" s="96">
        <v>5</v>
      </c>
      <c r="FW24" s="96" t="s">
        <v>96</v>
      </c>
      <c r="FZ24">
        <v>5</v>
      </c>
      <c r="GA24" s="96" t="s">
        <v>138</v>
      </c>
    </row>
    <row r="25" spans="2:183" ht="16.5" thickBot="1">
      <c r="B25" s="2">
        <v>9</v>
      </c>
      <c r="C25" s="35"/>
      <c r="D25" s="32"/>
      <c r="E25" s="32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/>
      <c r="FS25"/>
      <c r="FV25" s="96">
        <v>6</v>
      </c>
      <c r="FW25" s="96" t="s">
        <v>97</v>
      </c>
      <c r="FZ25">
        <v>6</v>
      </c>
      <c r="GA25" s="96" t="s">
        <v>139</v>
      </c>
    </row>
    <row r="26" spans="2:183" ht="16.5" thickBot="1">
      <c r="B26" s="2">
        <v>10</v>
      </c>
      <c r="C26" s="35"/>
      <c r="D26" s="32"/>
      <c r="E26" s="32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/>
      <c r="FS26"/>
      <c r="FV26" s="96">
        <v>7</v>
      </c>
      <c r="FW26" s="96" t="s">
        <v>98</v>
      </c>
      <c r="FZ26">
        <v>7</v>
      </c>
      <c r="GA26" s="96" t="s">
        <v>140</v>
      </c>
    </row>
    <row r="27" spans="2:183" ht="16.5" thickBot="1">
      <c r="B27" s="2">
        <v>11</v>
      </c>
      <c r="C27" s="35"/>
      <c r="D27" s="32"/>
      <c r="E27" s="32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/>
      <c r="FS27"/>
      <c r="FV27" s="96">
        <v>8</v>
      </c>
      <c r="FW27" s="96" t="s">
        <v>99</v>
      </c>
      <c r="FZ27">
        <v>8</v>
      </c>
      <c r="GA27" s="96" t="s">
        <v>141</v>
      </c>
    </row>
    <row r="28" spans="2:183" ht="16.5" thickBot="1">
      <c r="B28" s="2">
        <v>12</v>
      </c>
      <c r="C28" s="35"/>
      <c r="D28" s="32"/>
      <c r="E28" s="32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/>
      <c r="FS28"/>
      <c r="FV28" s="96">
        <v>9</v>
      </c>
      <c r="FW28" s="96" t="s">
        <v>100</v>
      </c>
      <c r="FZ28">
        <v>9</v>
      </c>
      <c r="GA28" s="96" t="s">
        <v>142</v>
      </c>
    </row>
    <row r="29" spans="2:183" ht="16.5" thickBot="1">
      <c r="B29" s="2">
        <v>13</v>
      </c>
      <c r="C29" s="35"/>
      <c r="D29" s="32"/>
      <c r="E29" s="32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/>
      <c r="FS29"/>
      <c r="FV29" s="96">
        <v>10</v>
      </c>
      <c r="FW29" s="96" t="s">
        <v>101</v>
      </c>
      <c r="FZ29">
        <v>10</v>
      </c>
      <c r="GA29" s="96" t="s">
        <v>143</v>
      </c>
    </row>
    <row r="30" spans="2:183" ht="16.5" thickBot="1">
      <c r="B30" s="2">
        <v>14</v>
      </c>
      <c r="C30" s="35"/>
      <c r="D30" s="32"/>
      <c r="E30" s="32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/>
      <c r="FS30"/>
      <c r="FV30" s="96">
        <v>11</v>
      </c>
      <c r="FW30" s="96" t="s">
        <v>102</v>
      </c>
      <c r="FZ30">
        <v>11</v>
      </c>
      <c r="GA30" s="96" t="s">
        <v>144</v>
      </c>
    </row>
    <row r="31" spans="2:183" ht="16.5" thickBot="1">
      <c r="B31" s="2">
        <v>15</v>
      </c>
      <c r="C31" s="35"/>
      <c r="D31" s="32"/>
      <c r="E31" s="32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/>
      <c r="FS31"/>
      <c r="FV31" s="96">
        <v>12</v>
      </c>
      <c r="FW31" s="96" t="s">
        <v>103</v>
      </c>
      <c r="FZ31">
        <v>12</v>
      </c>
      <c r="GA31" s="96" t="s">
        <v>145</v>
      </c>
    </row>
    <row r="32" spans="2:183" ht="16.5" thickBot="1">
      <c r="B32" s="2">
        <v>16</v>
      </c>
      <c r="C32" s="35"/>
      <c r="D32" s="32"/>
      <c r="E32" s="32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/>
      <c r="FS32"/>
      <c r="FZ32">
        <v>13</v>
      </c>
      <c r="GA32" s="96" t="s">
        <v>134</v>
      </c>
    </row>
    <row r="33" spans="2:183" ht="16.5" thickBot="1">
      <c r="B33" s="2">
        <v>17</v>
      </c>
      <c r="C33" s="35"/>
      <c r="D33" s="32"/>
      <c r="E33" s="32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/>
      <c r="FS33"/>
      <c r="FW33" s="68">
        <f>IF(FX20=1,GA20,IF(FX20=2,GA21,IF(FX20=3,GA22,IF(FX20=4,GA23,IF(FX20=5,GA24,IF(FX20=6,GA25,IF(FX20=7,GA26,IF(FX20=8,GA27,FW34))))))))</f>
      </c>
      <c r="FZ33">
        <v>14</v>
      </c>
      <c r="GA33" s="96" t="s">
        <v>135</v>
      </c>
    </row>
    <row r="34" spans="2:183" ht="16.5" thickBot="1">
      <c r="B34" s="2">
        <v>18</v>
      </c>
      <c r="C34" s="35"/>
      <c r="D34" s="32"/>
      <c r="E34" s="32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/>
      <c r="FS34"/>
      <c r="FW34" s="68">
        <f>IF(FX20=9,GA28,IF(FX20=10,GA29,IF(FX20=11,GA30,IF(FX20=12,GA31,IF(FX20=13,GA32,IF(FX20=14,GA33,IF(FX20=15,GA34,IF(FX20=16,GA35,""))))))))</f>
      </c>
      <c r="FZ34">
        <v>15</v>
      </c>
      <c r="GA34" s="96" t="s">
        <v>136</v>
      </c>
    </row>
    <row r="35" spans="2:183" ht="16.5" thickBot="1">
      <c r="B35" s="2">
        <v>19</v>
      </c>
      <c r="C35" s="35"/>
      <c r="D35" s="32"/>
      <c r="E35" s="32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/>
      <c r="FS35"/>
      <c r="FZ35">
        <v>16</v>
      </c>
      <c r="GA35" s="96" t="s">
        <v>137</v>
      </c>
    </row>
    <row r="36" spans="2:175" ht="16.5" thickBot="1">
      <c r="B36" s="2">
        <v>20</v>
      </c>
      <c r="C36" s="35"/>
      <c r="D36" s="32"/>
      <c r="E36" s="32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/>
      <c r="FS36"/>
    </row>
    <row r="37" spans="2:175" ht="16.5" thickBot="1">
      <c r="B37" s="2">
        <v>21</v>
      </c>
      <c r="C37" s="35"/>
      <c r="D37" s="32"/>
      <c r="E37" s="32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/>
      <c r="FS37"/>
    </row>
    <row r="38" spans="2:180" ht="16.5" thickBot="1">
      <c r="B38" s="2">
        <v>22</v>
      </c>
      <c r="C38" s="35"/>
      <c r="D38" s="32"/>
      <c r="E38" s="32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/>
      <c r="FS38"/>
      <c r="FW38" t="s">
        <v>39</v>
      </c>
      <c r="FX38">
        <v>4</v>
      </c>
    </row>
    <row r="39" spans="2:179" ht="16.5" thickBot="1">
      <c r="B39" s="2">
        <v>23</v>
      </c>
      <c r="C39" s="35"/>
      <c r="D39" s="32"/>
      <c r="E39" s="32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/>
      <c r="FS39"/>
      <c r="FW39" t="s">
        <v>104</v>
      </c>
    </row>
    <row r="40" spans="2:179" ht="16.5" thickBot="1">
      <c r="B40" s="2">
        <v>24</v>
      </c>
      <c r="C40" s="35"/>
      <c r="D40" s="32"/>
      <c r="E40" s="32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/>
      <c r="FS40"/>
      <c r="FW40" t="s">
        <v>105</v>
      </c>
    </row>
    <row r="41" spans="2:175" ht="16.5" thickBot="1">
      <c r="B41" s="2">
        <v>25</v>
      </c>
      <c r="C41" s="35"/>
      <c r="D41" s="32"/>
      <c r="E41" s="32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/>
      <c r="FS41"/>
    </row>
    <row r="42" spans="2:179" ht="16.5" thickBot="1">
      <c r="B42" s="2">
        <v>26</v>
      </c>
      <c r="C42" s="35"/>
      <c r="D42" s="32"/>
      <c r="E42" s="32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/>
      <c r="FS42"/>
      <c r="FW42" s="68">
        <f>IF(FX38=1,FW38,IF(FX38=2,FW39,IF(FX38=3,FW40,"")))</f>
      </c>
    </row>
    <row r="43" spans="2:175" ht="16.5" thickBot="1">
      <c r="B43" s="2">
        <v>27</v>
      </c>
      <c r="C43" s="35"/>
      <c r="D43" s="32"/>
      <c r="E43" s="32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/>
      <c r="FS43"/>
    </row>
    <row r="44" spans="2:175" ht="16.5" thickBot="1">
      <c r="B44" s="2">
        <v>28</v>
      </c>
      <c r="C44" s="35"/>
      <c r="D44" s="32"/>
      <c r="E44" s="32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106"/>
      <c r="FL44" s="106"/>
      <c r="FM44" s="106"/>
      <c r="FN44" s="106"/>
      <c r="FO44" s="106"/>
      <c r="FP44" s="106"/>
      <c r="FQ44" s="106"/>
      <c r="FR44"/>
      <c r="FS44"/>
    </row>
    <row r="45" spans="2:175" ht="16.5" thickBot="1">
      <c r="B45" s="2">
        <v>29</v>
      </c>
      <c r="C45" s="35"/>
      <c r="D45" s="32"/>
      <c r="E45" s="32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06"/>
      <c r="FJ45" s="106"/>
      <c r="FK45" s="106"/>
      <c r="FL45" s="106"/>
      <c r="FM45" s="106"/>
      <c r="FN45" s="106"/>
      <c r="FO45" s="106"/>
      <c r="FP45" s="106"/>
      <c r="FQ45" s="106"/>
      <c r="FR45"/>
      <c r="FS45"/>
    </row>
    <row r="46" spans="2:175" ht="16.5" thickBot="1">
      <c r="B46" s="2">
        <v>30</v>
      </c>
      <c r="C46" s="35"/>
      <c r="D46" s="32"/>
      <c r="E46" s="32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/>
      <c r="FS46"/>
    </row>
    <row r="47" spans="2:175" ht="16.5" thickBot="1">
      <c r="B47" s="2">
        <v>31</v>
      </c>
      <c r="C47" s="35"/>
      <c r="D47" s="32"/>
      <c r="E47" s="32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6"/>
      <c r="FK47" s="106"/>
      <c r="FL47" s="106"/>
      <c r="FM47" s="106"/>
      <c r="FN47" s="106"/>
      <c r="FO47" s="106"/>
      <c r="FP47" s="106"/>
      <c r="FQ47" s="106"/>
      <c r="FR47"/>
      <c r="FS47"/>
    </row>
    <row r="48" spans="2:175" ht="16.5" thickBot="1">
      <c r="B48" s="2">
        <v>32</v>
      </c>
      <c r="C48" s="35"/>
      <c r="D48" s="32"/>
      <c r="E48" s="32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06"/>
      <c r="FJ48" s="106"/>
      <c r="FK48" s="106"/>
      <c r="FL48" s="106"/>
      <c r="FM48" s="106"/>
      <c r="FN48" s="106"/>
      <c r="FO48" s="106"/>
      <c r="FP48" s="106"/>
      <c r="FQ48" s="106"/>
      <c r="FR48"/>
      <c r="FS48"/>
    </row>
    <row r="49" spans="2:175" ht="16.5" thickBot="1">
      <c r="B49" s="2">
        <v>33</v>
      </c>
      <c r="C49" s="35"/>
      <c r="D49" s="32"/>
      <c r="E49" s="32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106"/>
      <c r="FQ49" s="106"/>
      <c r="FR49"/>
      <c r="FS49"/>
    </row>
    <row r="50" spans="2:175" ht="16.5" thickBot="1">
      <c r="B50" s="2">
        <v>34</v>
      </c>
      <c r="C50" s="35"/>
      <c r="D50" s="32"/>
      <c r="E50" s="32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6"/>
      <c r="FL50" s="106"/>
      <c r="FM50" s="106"/>
      <c r="FN50" s="106"/>
      <c r="FO50" s="106"/>
      <c r="FP50" s="106"/>
      <c r="FQ50" s="106"/>
      <c r="FR50"/>
      <c r="FS50"/>
    </row>
    <row r="51" spans="2:175" ht="16.5" thickBot="1">
      <c r="B51" s="2">
        <v>35</v>
      </c>
      <c r="C51" s="35"/>
      <c r="D51" s="32"/>
      <c r="E51" s="32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6"/>
      <c r="FF51" s="106"/>
      <c r="FG51" s="106"/>
      <c r="FH51" s="106"/>
      <c r="FI51" s="106"/>
      <c r="FJ51" s="106"/>
      <c r="FK51" s="106"/>
      <c r="FL51" s="106"/>
      <c r="FM51" s="106"/>
      <c r="FN51" s="106"/>
      <c r="FO51" s="106"/>
      <c r="FP51" s="106"/>
      <c r="FQ51" s="106"/>
      <c r="FR51"/>
      <c r="FS51"/>
    </row>
    <row r="52" spans="2:175" ht="16.5" thickBot="1">
      <c r="B52" s="2">
        <v>36</v>
      </c>
      <c r="C52" s="35"/>
      <c r="D52" s="32"/>
      <c r="E52" s="32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6"/>
      <c r="FK52" s="106"/>
      <c r="FL52" s="106"/>
      <c r="FM52" s="106"/>
      <c r="FN52" s="106"/>
      <c r="FO52" s="106"/>
      <c r="FP52" s="106"/>
      <c r="FQ52" s="106"/>
      <c r="FR52"/>
      <c r="FS52"/>
    </row>
    <row r="53" ht="16.5" customHeight="1"/>
    <row r="54" spans="3:4" ht="16.5" customHeight="1">
      <c r="C54" s="178" t="s">
        <v>36</v>
      </c>
      <c r="D54" s="179"/>
    </row>
    <row r="55" spans="3:182" ht="33.75" customHeight="1">
      <c r="C55" s="98" t="s">
        <v>37</v>
      </c>
      <c r="D55" s="99"/>
      <c r="FY55" t="s">
        <v>63</v>
      </c>
      <c r="FZ55">
        <v>3</v>
      </c>
    </row>
    <row r="56" spans="3:181" ht="33.75" customHeight="1">
      <c r="C56" s="98" t="s">
        <v>150</v>
      </c>
      <c r="D56" s="99"/>
      <c r="FY56" t="s">
        <v>43</v>
      </c>
    </row>
    <row r="57" ht="16.5" customHeight="1"/>
    <row r="58" ht="16.5" customHeight="1"/>
    <row r="59" spans="3:175" ht="16.5" customHeight="1">
      <c r="C59" s="125"/>
      <c r="D59" s="149">
        <v>1</v>
      </c>
      <c r="E59" s="149">
        <v>2</v>
      </c>
      <c r="F59" s="149">
        <v>3</v>
      </c>
      <c r="G59" s="175">
        <v>4</v>
      </c>
      <c r="FM59"/>
      <c r="FN59"/>
      <c r="FO59"/>
      <c r="FP59"/>
      <c r="FQ59"/>
      <c r="FR59"/>
      <c r="FS59"/>
    </row>
    <row r="60" spans="3:175" ht="16.5" customHeight="1">
      <c r="C60" s="150" t="s">
        <v>121</v>
      </c>
      <c r="D60" s="130"/>
      <c r="E60" s="130"/>
      <c r="F60" s="130"/>
      <c r="G60" s="91"/>
      <c r="FM60"/>
      <c r="FN60"/>
      <c r="FO60"/>
      <c r="FP60"/>
      <c r="FQ60"/>
      <c r="FR60"/>
      <c r="FS60"/>
    </row>
    <row r="61" spans="3:175" ht="16.5" customHeight="1">
      <c r="C61" s="150" t="s">
        <v>122</v>
      </c>
      <c r="D61" s="130"/>
      <c r="E61" s="130"/>
      <c r="F61" s="130"/>
      <c r="G61" s="91"/>
      <c r="FM61"/>
      <c r="FN61"/>
      <c r="FO61"/>
      <c r="FP61"/>
      <c r="FQ61"/>
      <c r="FR61"/>
      <c r="FS61"/>
    </row>
    <row r="62" spans="3:175" ht="16.5" customHeight="1">
      <c r="C62" s="150" t="s">
        <v>146</v>
      </c>
      <c r="D62" s="130"/>
      <c r="E62" s="130"/>
      <c r="F62" s="130"/>
      <c r="G62" s="91"/>
      <c r="FM62"/>
      <c r="FN62"/>
      <c r="FO62"/>
      <c r="FP62"/>
      <c r="FQ62"/>
      <c r="FR62"/>
      <c r="FS62"/>
    </row>
    <row r="63" spans="3:175" ht="16.5" customHeight="1">
      <c r="C63" s="150" t="s">
        <v>123</v>
      </c>
      <c r="D63" s="130"/>
      <c r="E63" s="130"/>
      <c r="F63" s="130"/>
      <c r="G63" s="91"/>
      <c r="FM63"/>
      <c r="FN63"/>
      <c r="FO63"/>
      <c r="FP63"/>
      <c r="FQ63"/>
      <c r="FR63"/>
      <c r="FS63"/>
    </row>
    <row r="64" spans="3:175" ht="16.5" customHeight="1" hidden="1">
      <c r="C64" s="126">
        <f>'Протокол № 1'!I55</f>
        <v>0</v>
      </c>
      <c r="D64" s="126">
        <f>SUM(D60:D63)</f>
        <v>0</v>
      </c>
      <c r="E64" s="126">
        <f>SUM(E60:E63)</f>
        <v>0</v>
      </c>
      <c r="F64" s="126">
        <f>SUM(F60:F63)</f>
        <v>0</v>
      </c>
      <c r="G64" s="126">
        <f>SUM(G60:G63)</f>
        <v>0</v>
      </c>
      <c r="FM64"/>
      <c r="FN64"/>
      <c r="FO64"/>
      <c r="FP64"/>
      <c r="FQ64"/>
      <c r="FR64"/>
      <c r="FS64"/>
    </row>
    <row r="65" spans="3:175" ht="16.5" customHeight="1">
      <c r="C65" s="125"/>
      <c r="D65" s="149" t="str">
        <f>IF(D64=$C$64,"Правильно","Помилка")</f>
        <v>Правильно</v>
      </c>
      <c r="E65" s="149" t="str">
        <f>IF(E64=$C$64,"Правильно","Помилка")</f>
        <v>Правильно</v>
      </c>
      <c r="F65" s="149" t="str">
        <f>IF(F64=$C$64,"Правильно","Помилка")</f>
        <v>Правильно</v>
      </c>
      <c r="G65" s="149" t="str">
        <f>IF(G64=$C$64,"Правильно","Помилка")</f>
        <v>Правильно</v>
      </c>
      <c r="FM65"/>
      <c r="FN65"/>
      <c r="FO65"/>
      <c r="FP65"/>
      <c r="FQ65"/>
      <c r="FR65"/>
      <c r="FS65"/>
    </row>
    <row r="66" ht="16.5" customHeight="1"/>
    <row r="67" ht="16.5" customHeight="1"/>
    <row r="68" spans="2:175" s="4" customFormat="1" ht="24.75" customHeight="1">
      <c r="B68" s="182" t="s">
        <v>24</v>
      </c>
      <c r="C68" s="182"/>
      <c r="D68" s="183"/>
      <c r="E68" s="183"/>
      <c r="F68" s="183"/>
      <c r="G68" s="183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</row>
    <row r="69" spans="2:175" s="4" customFormat="1" ht="16.5" customHeight="1">
      <c r="B69" s="40"/>
      <c r="C69" s="40"/>
      <c r="D69" s="40"/>
      <c r="E69" s="40"/>
      <c r="F69" s="40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07"/>
      <c r="DY69" s="107"/>
      <c r="DZ69" s="107"/>
      <c r="EA69" s="107"/>
      <c r="EB69" s="107"/>
      <c r="EC69" s="107"/>
      <c r="ED69" s="107"/>
      <c r="EE69" s="107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107"/>
      <c r="FS69" s="107"/>
    </row>
    <row r="70" spans="2:183" s="4" customFormat="1" ht="16.5" customHeight="1" thickBot="1">
      <c r="B70" s="182" t="s">
        <v>25</v>
      </c>
      <c r="C70" s="182"/>
      <c r="D70" s="181"/>
      <c r="E70" s="181"/>
      <c r="F70" s="181"/>
      <c r="G70" s="181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  <c r="EO70" s="108"/>
      <c r="EP70" s="108"/>
      <c r="EQ70" s="108"/>
      <c r="ER70" s="108"/>
      <c r="ES70" s="108"/>
      <c r="ET70" s="108"/>
      <c r="EU70" s="108"/>
      <c r="EV70" s="108"/>
      <c r="EW70" s="108"/>
      <c r="EX70" s="108"/>
      <c r="EY70" s="108"/>
      <c r="EZ70" s="108"/>
      <c r="FA70" s="108"/>
      <c r="FB70" s="108"/>
      <c r="FC70" s="108"/>
      <c r="FD70" s="108"/>
      <c r="FE70" s="108"/>
      <c r="FF70" s="108"/>
      <c r="FG70" s="108"/>
      <c r="FH70" s="108"/>
      <c r="FI70" s="108"/>
      <c r="FJ70" s="108"/>
      <c r="FK70" s="108"/>
      <c r="FL70" s="108"/>
      <c r="FM70" s="108"/>
      <c r="FN70" s="108"/>
      <c r="FO70" s="108"/>
      <c r="FP70" s="108"/>
      <c r="FQ70" s="108"/>
      <c r="FR70" s="108"/>
      <c r="FS70" s="108"/>
      <c r="FX70" s="4">
        <v>1</v>
      </c>
      <c r="FY70" s="92" t="s">
        <v>66</v>
      </c>
      <c r="GA70" s="4">
        <v>32</v>
      </c>
    </row>
    <row r="71" spans="2:181" s="4" customFormat="1" ht="16.5" customHeight="1" thickBot="1">
      <c r="B71" s="40"/>
      <c r="C71" s="40"/>
      <c r="D71" s="180" t="s">
        <v>26</v>
      </c>
      <c r="E71" s="180"/>
      <c r="F71" s="180"/>
      <c r="G71" s="180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  <c r="FB71" s="109"/>
      <c r="FC71" s="109"/>
      <c r="FD71" s="109"/>
      <c r="FE71" s="109"/>
      <c r="FF71" s="109"/>
      <c r="FG71" s="109"/>
      <c r="FH71" s="109"/>
      <c r="FI71" s="109"/>
      <c r="FJ71" s="109"/>
      <c r="FK71" s="109"/>
      <c r="FL71" s="109"/>
      <c r="FM71" s="109"/>
      <c r="FN71" s="109"/>
      <c r="FO71" s="109"/>
      <c r="FP71" s="109"/>
      <c r="FQ71" s="109"/>
      <c r="FR71" s="109"/>
      <c r="FS71" s="109"/>
      <c r="FX71" s="4">
        <v>2</v>
      </c>
      <c r="FY71" s="92" t="s">
        <v>67</v>
      </c>
    </row>
    <row r="72" spans="2:181" s="4" customFormat="1" ht="16.5" customHeight="1" thickBot="1">
      <c r="B72" s="39"/>
      <c r="C72" s="39"/>
      <c r="D72" s="39"/>
      <c r="E72" s="39"/>
      <c r="F72" s="39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7"/>
      <c r="DU72" s="107"/>
      <c r="DV72" s="107"/>
      <c r="DW72" s="107"/>
      <c r="DX72" s="107"/>
      <c r="DY72" s="107"/>
      <c r="DZ72" s="107"/>
      <c r="EA72" s="107"/>
      <c r="EB72" s="107"/>
      <c r="EC72" s="107"/>
      <c r="ED72" s="107"/>
      <c r="EE72" s="107"/>
      <c r="EF72" s="107"/>
      <c r="EG72" s="107"/>
      <c r="EH72" s="107"/>
      <c r="EI72" s="107"/>
      <c r="EJ72" s="107"/>
      <c r="EK72" s="107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  <c r="FC72" s="107"/>
      <c r="FD72" s="107"/>
      <c r="FE72" s="107"/>
      <c r="FF72" s="107"/>
      <c r="FG72" s="107"/>
      <c r="FH72" s="107"/>
      <c r="FI72" s="107"/>
      <c r="FJ72" s="107"/>
      <c r="FK72" s="107"/>
      <c r="FL72" s="107"/>
      <c r="FM72" s="107"/>
      <c r="FN72" s="107"/>
      <c r="FO72" s="107"/>
      <c r="FP72" s="107"/>
      <c r="FQ72" s="107"/>
      <c r="FR72" s="107"/>
      <c r="FS72" s="107"/>
      <c r="FX72" s="4">
        <v>3</v>
      </c>
      <c r="FY72" s="90" t="s">
        <v>68</v>
      </c>
    </row>
    <row r="73" spans="2:181" s="4" customFormat="1" ht="16.5" customHeight="1" thickBot="1">
      <c r="B73" s="182" t="s">
        <v>27</v>
      </c>
      <c r="C73" s="182"/>
      <c r="D73" s="181"/>
      <c r="E73" s="181"/>
      <c r="F73" s="181"/>
      <c r="G73" s="181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8"/>
      <c r="FM73" s="108"/>
      <c r="FN73" s="108"/>
      <c r="FO73" s="108"/>
      <c r="FP73" s="108"/>
      <c r="FQ73" s="108"/>
      <c r="FR73" s="108"/>
      <c r="FS73" s="108"/>
      <c r="FX73" s="4">
        <v>4</v>
      </c>
      <c r="FY73" s="90" t="s">
        <v>69</v>
      </c>
    </row>
    <row r="74" spans="2:181" s="4" customFormat="1" ht="16.5" customHeight="1" thickBot="1">
      <c r="B74" s="41"/>
      <c r="D74" s="180" t="s">
        <v>44</v>
      </c>
      <c r="E74" s="180"/>
      <c r="F74" s="180"/>
      <c r="G74" s="180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09"/>
      <c r="FE74" s="109"/>
      <c r="FF74" s="109"/>
      <c r="FG74" s="109"/>
      <c r="FH74" s="109"/>
      <c r="FI74" s="109"/>
      <c r="FJ74" s="109"/>
      <c r="FK74" s="109"/>
      <c r="FL74" s="109"/>
      <c r="FM74" s="109"/>
      <c r="FN74" s="109"/>
      <c r="FO74" s="109"/>
      <c r="FP74" s="109"/>
      <c r="FQ74" s="109"/>
      <c r="FR74" s="109"/>
      <c r="FS74" s="109"/>
      <c r="FX74" s="4">
        <v>5</v>
      </c>
      <c r="FY74" s="90" t="s">
        <v>70</v>
      </c>
    </row>
    <row r="75" spans="180:181" ht="16.5" thickBot="1">
      <c r="FX75" s="4">
        <v>6</v>
      </c>
      <c r="FY75" s="92" t="s">
        <v>71</v>
      </c>
    </row>
    <row r="76" spans="180:181" ht="16.5" thickBot="1">
      <c r="FX76" s="4">
        <v>7</v>
      </c>
      <c r="FY76" s="92" t="s">
        <v>72</v>
      </c>
    </row>
    <row r="77" spans="180:181" ht="16.5" thickBot="1">
      <c r="FX77" s="4">
        <v>8</v>
      </c>
      <c r="FY77" s="92" t="s">
        <v>73</v>
      </c>
    </row>
    <row r="78" spans="180:181" ht="16.5" thickBot="1">
      <c r="FX78" s="4">
        <v>9</v>
      </c>
      <c r="FY78" s="92" t="s">
        <v>74</v>
      </c>
    </row>
    <row r="79" spans="180:181" ht="16.5" thickBot="1">
      <c r="FX79" s="4">
        <v>10</v>
      </c>
      <c r="FY79" s="90" t="s">
        <v>75</v>
      </c>
    </row>
    <row r="80" spans="180:181" ht="16.5" thickBot="1">
      <c r="FX80" s="4">
        <v>11</v>
      </c>
      <c r="FY80" s="90" t="s">
        <v>76</v>
      </c>
    </row>
    <row r="81" spans="180:181" ht="16.5" thickBot="1">
      <c r="FX81" s="4">
        <v>12</v>
      </c>
      <c r="FY81" s="92" t="s">
        <v>77</v>
      </c>
    </row>
    <row r="82" spans="180:181" ht="16.5" thickBot="1">
      <c r="FX82" s="4">
        <v>13</v>
      </c>
      <c r="FY82" s="92" t="s">
        <v>78</v>
      </c>
    </row>
    <row r="83" spans="180:181" ht="16.5" thickBot="1">
      <c r="FX83" s="4">
        <v>14</v>
      </c>
      <c r="FY83" s="90" t="s">
        <v>79</v>
      </c>
    </row>
    <row r="84" spans="180:181" ht="16.5" thickBot="1">
      <c r="FX84" s="4">
        <v>15</v>
      </c>
      <c r="FY84" s="90" t="s">
        <v>80</v>
      </c>
    </row>
    <row r="85" spans="180:181" ht="16.5" thickBot="1">
      <c r="FX85" s="4">
        <v>16</v>
      </c>
      <c r="FY85" s="90" t="s">
        <v>81</v>
      </c>
    </row>
    <row r="86" spans="180:181" ht="16.5" thickBot="1">
      <c r="FX86" s="4">
        <v>17</v>
      </c>
      <c r="FY86" s="90" t="s">
        <v>82</v>
      </c>
    </row>
    <row r="87" spans="180:181" ht="16.5" thickBot="1">
      <c r="FX87" s="4">
        <v>18</v>
      </c>
      <c r="FY87" s="90" t="s">
        <v>83</v>
      </c>
    </row>
    <row r="88" spans="180:181" ht="16.5" thickBot="1">
      <c r="FX88" s="4">
        <v>19</v>
      </c>
      <c r="FY88" s="92" t="s">
        <v>84</v>
      </c>
    </row>
    <row r="89" spans="180:181" ht="16.5" thickBot="1">
      <c r="FX89" s="4">
        <v>20</v>
      </c>
      <c r="FY89" s="90" t="s">
        <v>85</v>
      </c>
    </row>
    <row r="90" spans="180:181" ht="16.5" thickBot="1">
      <c r="FX90" s="4">
        <v>21</v>
      </c>
      <c r="FY90" s="90" t="s">
        <v>86</v>
      </c>
    </row>
    <row r="91" spans="180:181" ht="16.5" thickBot="1">
      <c r="FX91" s="4">
        <v>22</v>
      </c>
      <c r="FY91" s="92" t="s">
        <v>87</v>
      </c>
    </row>
    <row r="92" spans="180:181" ht="16.5" thickBot="1">
      <c r="FX92" s="4">
        <v>23</v>
      </c>
      <c r="FY92" s="92" t="s">
        <v>88</v>
      </c>
    </row>
    <row r="93" spans="180:181" ht="16.5" thickBot="1">
      <c r="FX93" s="4">
        <v>24</v>
      </c>
      <c r="FY93" s="92" t="s">
        <v>38</v>
      </c>
    </row>
    <row r="94" spans="180:181" ht="16.5" thickBot="1">
      <c r="FX94" s="4">
        <v>25</v>
      </c>
      <c r="FY94" s="90" t="s">
        <v>89</v>
      </c>
    </row>
    <row r="95" spans="180:181" ht="16.5" thickBot="1">
      <c r="FX95" s="4">
        <v>26</v>
      </c>
      <c r="FY95" s="92" t="s">
        <v>90</v>
      </c>
    </row>
    <row r="96" spans="180:181" ht="16.5" thickBot="1">
      <c r="FX96" s="4">
        <v>27</v>
      </c>
      <c r="FY96" s="90" t="s">
        <v>91</v>
      </c>
    </row>
    <row r="97" spans="180:181" ht="16.5" thickBot="1">
      <c r="FX97" s="4">
        <v>28</v>
      </c>
      <c r="FY97" s="90" t="s">
        <v>92</v>
      </c>
    </row>
    <row r="98" spans="180:181" ht="16.5" thickBot="1">
      <c r="FX98" s="4">
        <v>29</v>
      </c>
      <c r="FY98" s="90" t="s">
        <v>93</v>
      </c>
    </row>
    <row r="99" spans="180:181" ht="16.5" thickBot="1">
      <c r="FX99" s="4">
        <v>30</v>
      </c>
      <c r="FY99" s="92" t="s">
        <v>94</v>
      </c>
    </row>
    <row r="100" spans="180:181" ht="16.5" thickBot="1">
      <c r="FX100" s="4">
        <v>31</v>
      </c>
      <c r="FY100" s="90" t="s">
        <v>95</v>
      </c>
    </row>
    <row r="103" ht="12.75">
      <c r="FY103" s="91">
        <f>IF(GA70=1,"Алчевськ",IF(GA70=2,"Антрацит",IF(GA70=3,"Антрацитівський",IF(GA70=4,"Біловодський",IF(GA70=5,"Білокуракинський",IF(GA70=6,"Брянка",IF(GA70=7,"Кіровськ",IF(GA70=8,"Красний Луч",FY104))))))))</f>
      </c>
    </row>
    <row r="104" ht="12.75">
      <c r="FY104" s="91">
        <f>IF(GA70=9,"Краснодон",IF(GA70=10,"Краснодонський",IF(GA70=11,"Кремінський",IF(GA70=12,"Лисичанськ",IF(GA70=13,"Луганськ",IF(GA70=14,"Лутугінський",IF(GA70=15,"Міловський",IF(GA70=16,"Марківський",FY105))))))))</f>
      </c>
    </row>
    <row r="105" ht="12.75">
      <c r="FY105" s="91">
        <f>IF(GA70=17,"Новоайдарський",IF(GA70=18,"Новопсковський",IF(GA70=19,"Первомайськ",IF(GA70=20,"Перевальський",IF(GA70=21,"Попаснянський",IF(GA70=22,"Ровеньки",IF(GA70=23,"Рубіжне",IF(GA70=24,"Сєвєродонецьк",FY106))))))))</f>
      </c>
    </row>
    <row r="106" ht="12.75">
      <c r="FY106" s="91">
        <f>IF(GA70=25,"Сватівський",IF(GA70=26,"Свердловськ",IF(GA70=27,"Слов'яносербський",IF(GA70=28,"Ст.-Луганський",IF(GA70=29,"Старобільський",IF(GA70=30,"Стаханов",IF(GA70=31,"Троїцький","")))))))</f>
      </c>
    </row>
    <row r="109" ht="12.75">
      <c r="FY109" t="str">
        <f>IF(OR(FY103="Алчевськ",FY103="Антрацит",FY103="Брянка",FY103="Кіровськ",FY103="Красний Луч",FY103="Краснодон",FY103="Лисичанськ",FY103="Луганськ",FY103="Первомайськ",FY103="Ровеньки",FY103="Рубіжне",FY103="Сєвєродонецьк",FY103="Свердловьск",FY103="Стаханов"),"Місто","Район")</f>
        <v>Район</v>
      </c>
    </row>
    <row r="113" spans="180:182" ht="12.75">
      <c r="FX113">
        <v>1</v>
      </c>
      <c r="FY113" s="93">
        <v>40664</v>
      </c>
      <c r="FZ113">
        <v>37</v>
      </c>
    </row>
    <row r="114" spans="180:182" ht="12.75">
      <c r="FX114">
        <v>2</v>
      </c>
      <c r="FY114" s="93">
        <v>40665</v>
      </c>
      <c r="FZ114">
        <v>32</v>
      </c>
    </row>
    <row r="115" spans="180:181" ht="12.75">
      <c r="FX115">
        <v>3</v>
      </c>
      <c r="FY115" s="93">
        <v>40666</v>
      </c>
    </row>
    <row r="116" spans="180:181" ht="12.75">
      <c r="FX116">
        <v>4</v>
      </c>
      <c r="FY116" s="93">
        <v>40667</v>
      </c>
    </row>
    <row r="117" spans="180:181" ht="12.75">
      <c r="FX117">
        <v>5</v>
      </c>
      <c r="FY117" s="93">
        <v>40668</v>
      </c>
    </row>
    <row r="118" spans="180:181" ht="12.75">
      <c r="FX118">
        <v>6</v>
      </c>
      <c r="FY118" s="93">
        <v>40669</v>
      </c>
    </row>
    <row r="119" spans="180:181" ht="12.75">
      <c r="FX119">
        <v>7</v>
      </c>
      <c r="FY119" s="93">
        <v>40670</v>
      </c>
    </row>
    <row r="120" spans="180:181" ht="12.75">
      <c r="FX120">
        <v>8</v>
      </c>
      <c r="FY120" s="93">
        <v>40671</v>
      </c>
    </row>
    <row r="121" spans="180:181" ht="12.75">
      <c r="FX121">
        <v>9</v>
      </c>
      <c r="FY121" s="93">
        <v>40672</v>
      </c>
    </row>
    <row r="122" spans="180:181" ht="12.75">
      <c r="FX122">
        <v>10</v>
      </c>
      <c r="FY122" s="93">
        <v>40673</v>
      </c>
    </row>
    <row r="123" spans="180:181" ht="12.75">
      <c r="FX123">
        <v>11</v>
      </c>
      <c r="FY123" s="93">
        <v>40674</v>
      </c>
    </row>
    <row r="124" spans="180:181" ht="12.75">
      <c r="FX124">
        <v>12</v>
      </c>
      <c r="FY124" s="93">
        <v>40675</v>
      </c>
    </row>
    <row r="125" spans="180:181" ht="12.75">
      <c r="FX125">
        <v>13</v>
      </c>
      <c r="FY125" s="93">
        <v>40676</v>
      </c>
    </row>
    <row r="126" spans="180:181" ht="12.75">
      <c r="FX126">
        <v>14</v>
      </c>
      <c r="FY126" s="93">
        <v>40677</v>
      </c>
    </row>
    <row r="127" spans="180:181" ht="12.75">
      <c r="FX127">
        <v>15</v>
      </c>
      <c r="FY127" s="93">
        <v>40678</v>
      </c>
    </row>
    <row r="128" spans="180:181" ht="12.75">
      <c r="FX128">
        <v>16</v>
      </c>
      <c r="FY128" s="93">
        <v>40679</v>
      </c>
    </row>
    <row r="129" spans="180:181" ht="12.75">
      <c r="FX129">
        <v>17</v>
      </c>
      <c r="FY129" s="93">
        <v>40680</v>
      </c>
    </row>
    <row r="130" spans="180:181" ht="12.75">
      <c r="FX130">
        <v>18</v>
      </c>
      <c r="FY130" s="93">
        <v>40681</v>
      </c>
    </row>
    <row r="131" spans="180:181" ht="12.75">
      <c r="FX131">
        <v>19</v>
      </c>
      <c r="FY131" s="93">
        <v>40682</v>
      </c>
    </row>
    <row r="132" spans="180:181" ht="12.75">
      <c r="FX132">
        <v>20</v>
      </c>
      <c r="FY132" s="93">
        <v>40683</v>
      </c>
    </row>
    <row r="133" spans="180:181" ht="12.75">
      <c r="FX133">
        <v>21</v>
      </c>
      <c r="FY133" s="93">
        <v>40684</v>
      </c>
    </row>
    <row r="134" spans="180:181" ht="12.75">
      <c r="FX134">
        <v>22</v>
      </c>
      <c r="FY134" s="93">
        <v>40685</v>
      </c>
    </row>
    <row r="135" spans="180:181" ht="12.75">
      <c r="FX135">
        <v>23</v>
      </c>
      <c r="FY135" s="93">
        <v>40686</v>
      </c>
    </row>
    <row r="136" spans="180:181" ht="12.75">
      <c r="FX136">
        <v>24</v>
      </c>
      <c r="FY136" s="93">
        <v>40687</v>
      </c>
    </row>
    <row r="137" spans="180:181" ht="12.75">
      <c r="FX137">
        <v>25</v>
      </c>
      <c r="FY137" s="93">
        <v>40688</v>
      </c>
    </row>
    <row r="138" spans="180:181" ht="12.75">
      <c r="FX138">
        <v>26</v>
      </c>
      <c r="FY138" s="93">
        <v>40689</v>
      </c>
    </row>
    <row r="139" spans="180:181" ht="12.75">
      <c r="FX139">
        <v>27</v>
      </c>
      <c r="FY139" s="93">
        <v>40690</v>
      </c>
    </row>
    <row r="140" spans="180:181" ht="12.75">
      <c r="FX140">
        <v>28</v>
      </c>
      <c r="FY140" s="93">
        <v>40691</v>
      </c>
    </row>
    <row r="141" spans="180:181" ht="12.75">
      <c r="FX141">
        <v>29</v>
      </c>
      <c r="FY141" s="93">
        <v>40692</v>
      </c>
    </row>
    <row r="142" spans="180:181" ht="12.75">
      <c r="FX142">
        <v>30</v>
      </c>
      <c r="FY142" s="93">
        <v>40693</v>
      </c>
    </row>
    <row r="143" spans="180:181" ht="12.75">
      <c r="FX143">
        <v>31</v>
      </c>
      <c r="FY143" s="93">
        <v>40694</v>
      </c>
    </row>
    <row r="144" spans="180:181" ht="12.75">
      <c r="FX144">
        <v>32</v>
      </c>
      <c r="FY144" s="93">
        <v>40695</v>
      </c>
    </row>
    <row r="145" spans="180:181" ht="12.75">
      <c r="FX145">
        <v>33</v>
      </c>
      <c r="FY145" s="93">
        <v>40696</v>
      </c>
    </row>
    <row r="146" spans="180:181" ht="12.75">
      <c r="FX146">
        <v>34</v>
      </c>
      <c r="FY146" s="93">
        <v>40697</v>
      </c>
    </row>
    <row r="147" spans="180:181" ht="12.75">
      <c r="FX147">
        <v>35</v>
      </c>
      <c r="FY147" s="93">
        <v>40698</v>
      </c>
    </row>
    <row r="148" spans="180:181" ht="12.75">
      <c r="FX148">
        <v>36</v>
      </c>
      <c r="FY148" s="93">
        <v>40699</v>
      </c>
    </row>
    <row r="151" spans="181:182" ht="12.75">
      <c r="FY151" s="94">
        <f>IF(FZ113=1,FY113,IF(FZ113=2,FY114,IF(FZ113=3,FY115,IF(FZ113=4,FY116,IF(FZ113=5,FY117,IF(FZ113=6,FY118,IF(FZ113=7,FY119,IF(FZ113=8,FY120,FY152))))))))</f>
      </c>
      <c r="FZ151" s="94">
        <f>IF(FZ114=1,FY113,IF(FZ114=2,FY114,IF(FZ114=3,FY115,IF(FZ114=4,FY116,IF(FZ114=5,FY117,IF(FZ114=6,FY118,IF(FZ114=7,FY119,IF(FZ114=8,FY120,FZ152))))))))</f>
        <v>40695</v>
      </c>
    </row>
    <row r="152" spans="181:182" ht="12.75">
      <c r="FY152" s="94">
        <f>IF(FZ113=9,FY121,IF(FZ113=10,FY122,IF(FZ113=11,FY123,IF(FZ113=12,FY124,IF(FZ113=13,FY125,IF(FZ113=14,FY126,IF(FZ113=15,FY127,IF(FZ113=16,FY128,FY153))))))))</f>
      </c>
      <c r="FZ152" s="94">
        <f>IF(FZ114=9,FY121,IF(FZ114=10,FY122,IF(FZ114=11,FY123,IF(FZ114=12,FY124,IF(FZ114=13,FY125,IF(FZ114=14,FY126,IF(FZ114=15,FY127,IF(FZ114=16,FY128,FZ153))))))))</f>
        <v>40695</v>
      </c>
    </row>
    <row r="153" spans="181:182" ht="12.75">
      <c r="FY153" s="94">
        <f>IF(FZ113=17,FY129,IF(FZ113=18,FY130,IF(FZ113=19,FY131,IF(FZ113=20,FY132,IF(FZ113=21,FY133,IF(FZ113=23,FY135,IF(FZ113=24,FY136,IF(FZ113=25,FY137,FY154))))))))</f>
      </c>
      <c r="FZ153" s="94">
        <f>IF(FZ114=17,FY129,IF(FZ114=18,FY130,IF(FZ114=19,FY131,IF(FZ114=20,FY132,IF(FZ114=21,FY133,IF(FZ114=23,FY135,IF(FZ114=24,FY136,IF(FZ114=25,FY137,FZ154))))))))</f>
        <v>40695</v>
      </c>
    </row>
    <row r="154" spans="181:182" ht="12.75">
      <c r="FY154" s="94">
        <f>IF(FZ113=26,FY138,IF(FZ113=27,FY139,IF(FZ113=28,FY140,IF(FZ113=29,FY141,IF(FZ113=30,FY142,IF(FZ113=31,FY143,IF(FZ113=32,FY144,IF(FZ113=33,FY145,FY155))))))))</f>
      </c>
      <c r="FZ154" s="94">
        <f>IF(FZ114=26,FY138,IF(FZ114=27,FY139,IF(FZ114=28,FY140,IF(FZ114=29,FY141,IF(FZ114=30,FY142,IF(FZ114=31,FY143,IF(FZ114=32,FY144,IF(FZ114=33,FY145,FZ155))))))))</f>
        <v>40695</v>
      </c>
    </row>
    <row r="155" spans="181:182" ht="12.75">
      <c r="FY155" s="94">
        <f>IF(FZ113=34,FY146,IF(FZ113=35,FY147,IF(FZ113=36,FY148,"")))</f>
      </c>
      <c r="FZ155" s="94">
        <f>IF(FZ114=34,FY146,IF(FZ114=35,FY147,IF(FZ114=36,FY148,"")))</f>
      </c>
    </row>
    <row r="159" spans="180:182" ht="12.75">
      <c r="FX159">
        <v>1</v>
      </c>
      <c r="FY159">
        <v>1999</v>
      </c>
      <c r="FZ159">
        <v>15</v>
      </c>
    </row>
    <row r="160" spans="180:181" ht="12.75">
      <c r="FX160">
        <v>2</v>
      </c>
      <c r="FY160">
        <v>2000</v>
      </c>
    </row>
    <row r="161" spans="180:181" ht="12.75">
      <c r="FX161">
        <v>3</v>
      </c>
      <c r="FY161">
        <v>2001</v>
      </c>
    </row>
    <row r="162" spans="180:181" ht="12.75">
      <c r="FX162">
        <v>4</v>
      </c>
      <c r="FY162">
        <v>2002</v>
      </c>
    </row>
    <row r="163" spans="180:181" ht="12.75">
      <c r="FX163">
        <v>5</v>
      </c>
      <c r="FY163">
        <v>2003</v>
      </c>
    </row>
    <row r="164" spans="180:181" ht="12.75">
      <c r="FX164">
        <v>6</v>
      </c>
      <c r="FY164">
        <v>2004</v>
      </c>
    </row>
    <row r="165" spans="180:181" ht="12.75">
      <c r="FX165">
        <v>7</v>
      </c>
      <c r="FY165">
        <v>2005</v>
      </c>
    </row>
    <row r="166" spans="180:181" ht="12.75">
      <c r="FX166">
        <v>8</v>
      </c>
      <c r="FY166">
        <v>2006</v>
      </c>
    </row>
    <row r="167" spans="180:181" ht="12.75">
      <c r="FX167">
        <v>9</v>
      </c>
      <c r="FY167">
        <v>2007</v>
      </c>
    </row>
    <row r="168" spans="180:181" ht="12.75">
      <c r="FX168">
        <v>10</v>
      </c>
      <c r="FY168">
        <v>2008</v>
      </c>
    </row>
    <row r="169" spans="180:181" ht="12.75">
      <c r="FX169">
        <v>11</v>
      </c>
      <c r="FY169">
        <v>2009</v>
      </c>
    </row>
    <row r="170" spans="180:181" ht="12.75">
      <c r="FX170">
        <v>12</v>
      </c>
      <c r="FY170">
        <v>2010</v>
      </c>
    </row>
    <row r="171" spans="180:181" ht="12.75">
      <c r="FX171">
        <v>13</v>
      </c>
      <c r="FY171">
        <v>2011</v>
      </c>
    </row>
    <row r="172" spans="180:181" ht="12.75">
      <c r="FX172">
        <v>14</v>
      </c>
      <c r="FY172">
        <v>2012</v>
      </c>
    </row>
    <row r="174" ht="12.75">
      <c r="FY174" s="68">
        <f>IF(FZ159=1,FY159,IF(FZ159=2,FY160,IF(FZ159=3,FY161,IF(FZ159=4,FY162,IF(FZ159=5,FY163,IF(FZ159=6,FY164,IF(FZ159=7,FY165,IF(FZ159=8,FY166,FY175))))))))</f>
      </c>
    </row>
    <row r="175" ht="12.75">
      <c r="FY175" s="68">
        <f>IF(FZ159=9,FY167,IF(FZ159=10,FY168,IF(FZ159=11,FY169,IF(FZ159=12,FY170,IF(FZ159=13,FY171,IF(FZ159=14,FY172,""))))))</f>
      </c>
    </row>
    <row r="178" spans="181:182" ht="12.75">
      <c r="FY178" t="s">
        <v>106</v>
      </c>
      <c r="FZ178">
        <v>62</v>
      </c>
    </row>
    <row r="179" ht="12.75">
      <c r="FY179">
        <v>1</v>
      </c>
    </row>
    <row r="180" ht="12.75">
      <c r="FY180">
        <v>2</v>
      </c>
    </row>
    <row r="181" spans="181:182" ht="12.75">
      <c r="FY181">
        <v>3</v>
      </c>
      <c r="FZ181" s="100">
        <v>61</v>
      </c>
    </row>
    <row r="182" ht="12.75">
      <c r="FY182">
        <v>4</v>
      </c>
    </row>
    <row r="183" ht="12.75">
      <c r="FY183">
        <v>5</v>
      </c>
    </row>
    <row r="184" ht="12.75">
      <c r="FY184">
        <v>6</v>
      </c>
    </row>
    <row r="185" ht="12.75">
      <c r="FY185">
        <v>7</v>
      </c>
    </row>
    <row r="186" ht="12.75">
      <c r="FY186">
        <v>8</v>
      </c>
    </row>
    <row r="187" ht="12.75">
      <c r="FY187">
        <v>9</v>
      </c>
    </row>
    <row r="188" ht="12.75">
      <c r="FY188">
        <v>10</v>
      </c>
    </row>
    <row r="189" ht="12.75">
      <c r="FY189">
        <v>11</v>
      </c>
    </row>
    <row r="190" ht="12.75">
      <c r="FY190">
        <v>12</v>
      </c>
    </row>
    <row r="191" ht="12.75">
      <c r="FY191">
        <v>13</v>
      </c>
    </row>
    <row r="192" ht="12.75">
      <c r="FY192">
        <v>14</v>
      </c>
    </row>
    <row r="193" ht="12.75">
      <c r="FY193">
        <v>15</v>
      </c>
    </row>
    <row r="194" ht="12.75">
      <c r="FY194">
        <v>16</v>
      </c>
    </row>
    <row r="195" ht="12.75">
      <c r="FY195">
        <v>17</v>
      </c>
    </row>
    <row r="196" ht="12.75">
      <c r="FY196">
        <v>18</v>
      </c>
    </row>
    <row r="197" ht="12.75">
      <c r="FY197">
        <v>19</v>
      </c>
    </row>
    <row r="198" ht="12.75">
      <c r="FY198">
        <v>20</v>
      </c>
    </row>
    <row r="199" ht="12.75">
      <c r="FY199">
        <v>21</v>
      </c>
    </row>
    <row r="200" ht="12.75">
      <c r="FY200">
        <v>22</v>
      </c>
    </row>
    <row r="201" ht="12.75">
      <c r="FY201">
        <v>23</v>
      </c>
    </row>
    <row r="202" ht="12.75">
      <c r="FY202">
        <v>24</v>
      </c>
    </row>
    <row r="203" ht="12.75">
      <c r="FY203">
        <v>25</v>
      </c>
    </row>
    <row r="204" ht="12.75">
      <c r="FY204">
        <v>26</v>
      </c>
    </row>
    <row r="205" ht="12.75">
      <c r="FY205">
        <v>27</v>
      </c>
    </row>
    <row r="206" ht="12.75">
      <c r="FY206">
        <v>28</v>
      </c>
    </row>
    <row r="207" ht="12.75">
      <c r="FY207">
        <v>29</v>
      </c>
    </row>
    <row r="208" ht="12.75">
      <c r="FY208">
        <v>30</v>
      </c>
    </row>
    <row r="209" ht="12.75">
      <c r="FY209">
        <v>31</v>
      </c>
    </row>
    <row r="210" ht="12.75">
      <c r="FY210">
        <v>32</v>
      </c>
    </row>
    <row r="211" ht="12.75">
      <c r="FY211">
        <v>33</v>
      </c>
    </row>
    <row r="212" ht="12.75">
      <c r="FY212">
        <v>34</v>
      </c>
    </row>
    <row r="213" ht="12.75">
      <c r="FY213">
        <v>35</v>
      </c>
    </row>
    <row r="214" ht="12.75">
      <c r="FY214">
        <v>36</v>
      </c>
    </row>
    <row r="215" ht="12.75">
      <c r="FY215">
        <v>37</v>
      </c>
    </row>
    <row r="216" ht="12.75">
      <c r="FY216">
        <v>38</v>
      </c>
    </row>
    <row r="217" ht="12.75">
      <c r="FY217">
        <v>39</v>
      </c>
    </row>
    <row r="218" ht="12.75">
      <c r="FY218">
        <v>40</v>
      </c>
    </row>
    <row r="219" ht="12.75">
      <c r="FY219">
        <v>41</v>
      </c>
    </row>
    <row r="220" ht="12.75">
      <c r="FY220">
        <v>42</v>
      </c>
    </row>
    <row r="221" ht="12.75">
      <c r="FY221">
        <v>43</v>
      </c>
    </row>
    <row r="222" ht="12.75">
      <c r="FY222">
        <v>44</v>
      </c>
    </row>
    <row r="223" ht="12.75">
      <c r="FY223">
        <v>45</v>
      </c>
    </row>
    <row r="224" ht="12.75">
      <c r="FY224">
        <v>46</v>
      </c>
    </row>
    <row r="225" ht="12.75">
      <c r="FY225">
        <v>47</v>
      </c>
    </row>
    <row r="226" ht="12.75">
      <c r="FY226">
        <v>48</v>
      </c>
    </row>
    <row r="227" ht="12.75">
      <c r="FY227">
        <v>49</v>
      </c>
    </row>
    <row r="228" ht="12.75">
      <c r="FY228">
        <v>50</v>
      </c>
    </row>
    <row r="229" ht="12.75">
      <c r="FY229">
        <v>51</v>
      </c>
    </row>
    <row r="230" ht="12.75">
      <c r="FY230">
        <v>52</v>
      </c>
    </row>
    <row r="231" ht="12.75">
      <c r="FY231">
        <v>53</v>
      </c>
    </row>
    <row r="232" ht="12.75">
      <c r="FY232">
        <v>54</v>
      </c>
    </row>
    <row r="233" ht="12.75">
      <c r="FY233">
        <v>55</v>
      </c>
    </row>
    <row r="234" ht="12.75">
      <c r="FY234">
        <v>56</v>
      </c>
    </row>
    <row r="235" ht="12.75">
      <c r="FY235">
        <v>57</v>
      </c>
    </row>
    <row r="236" ht="12.75">
      <c r="FY236">
        <v>58</v>
      </c>
    </row>
    <row r="237" ht="12.75">
      <c r="FY237">
        <v>59</v>
      </c>
    </row>
    <row r="238" ht="12.75">
      <c r="FY238">
        <v>60</v>
      </c>
    </row>
    <row r="240" spans="181:182" ht="12.75">
      <c r="FY240" s="68">
        <f>IF(FZ178=1,"Менше 1 року",IF(FZ178=62,"",FZ178-1))</f>
      </c>
      <c r="FZ240" s="100">
        <f>IF(FZ181=61,0,FZ181)</f>
        <v>0</v>
      </c>
    </row>
  </sheetData>
  <sheetProtection/>
  <mergeCells count="23">
    <mergeCell ref="B11:C11"/>
    <mergeCell ref="B12:C12"/>
    <mergeCell ref="B13:C13"/>
    <mergeCell ref="D15:E15"/>
    <mergeCell ref="B15:B16"/>
    <mergeCell ref="C15:C16"/>
    <mergeCell ref="B2:G2"/>
    <mergeCell ref="B3:C3"/>
    <mergeCell ref="B4:C4"/>
    <mergeCell ref="B10:C10"/>
    <mergeCell ref="B5:C5"/>
    <mergeCell ref="B6:C6"/>
    <mergeCell ref="B8:C8"/>
    <mergeCell ref="B9:C9"/>
    <mergeCell ref="C54:D54"/>
    <mergeCell ref="D74:G74"/>
    <mergeCell ref="D73:G73"/>
    <mergeCell ref="B73:C73"/>
    <mergeCell ref="D71:G71"/>
    <mergeCell ref="D70:G70"/>
    <mergeCell ref="B70:C70"/>
    <mergeCell ref="D68:G68"/>
    <mergeCell ref="B68:C68"/>
  </mergeCells>
  <conditionalFormatting sqref="D4:D12 H4:FV12 E4:G5 E7:G12 G6">
    <cfRule type="cellIs" priority="1" dxfId="75" operator="equal" stopIfTrue="1">
      <formula>0</formula>
    </cfRule>
  </conditionalFormatting>
  <conditionalFormatting sqref="D65:G65">
    <cfRule type="expression" priority="2" dxfId="75" stopIfTrue="1">
      <formula>$C$64=0</formula>
    </cfRule>
    <cfRule type="cellIs" priority="3" dxfId="76" operator="equal" stopIfTrue="1">
      <formula>"Правильно"</formula>
    </cfRule>
    <cfRule type="cellIs" priority="4" dxfId="77" operator="equal" stopIfTrue="1">
      <formula>"Помилка"</formula>
    </cfRule>
  </conditionalFormatting>
  <printOptions/>
  <pageMargins left="0.75" right="0.75" top="1" bottom="1" header="0.5" footer="0.5"/>
  <pageSetup horizontalDpi="200" verticalDpi="200"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B2:N22"/>
  <sheetViews>
    <sheetView zoomScale="75" zoomScaleNormal="75" zoomScalePageLayoutView="0" workbookViewId="0" topLeftCell="C4">
      <selection activeCell="G9" sqref="G9"/>
    </sheetView>
  </sheetViews>
  <sheetFormatPr defaultColWidth="9.00390625" defaultRowHeight="12.75"/>
  <cols>
    <col min="1" max="2" width="2.25390625" style="48" customWidth="1"/>
    <col min="3" max="3" width="51.375" style="48" customWidth="1"/>
    <col min="4" max="4" width="22.625" style="48" customWidth="1"/>
    <col min="5" max="5" width="23.25390625" style="48" customWidth="1"/>
    <col min="6" max="6" width="22.625" style="48" customWidth="1"/>
    <col min="7" max="7" width="20.875" style="48" customWidth="1"/>
    <col min="8" max="9" width="7.375" style="48" customWidth="1"/>
    <col min="10" max="16384" width="9.125" style="48" customWidth="1"/>
  </cols>
  <sheetData>
    <row r="2" spans="2:14" ht="18.75" customHeight="1">
      <c r="B2" s="47"/>
      <c r="C2" s="280" t="s">
        <v>29</v>
      </c>
      <c r="D2" s="280"/>
      <c r="E2" s="280"/>
      <c r="F2" s="280"/>
      <c r="G2" s="280"/>
      <c r="H2" s="47"/>
      <c r="I2" s="47"/>
      <c r="J2" s="47"/>
      <c r="K2" s="47"/>
      <c r="L2" s="47"/>
      <c r="M2" s="47"/>
      <c r="N2" s="47"/>
    </row>
    <row r="3" spans="2:14" ht="36" customHeight="1">
      <c r="B3" s="47"/>
      <c r="C3" s="36"/>
      <c r="D3" s="36"/>
      <c r="E3" s="36"/>
      <c r="F3" s="36"/>
      <c r="G3" s="36"/>
      <c r="H3" s="47"/>
      <c r="I3" s="47"/>
      <c r="J3" s="47"/>
      <c r="K3" s="47"/>
      <c r="L3" s="47"/>
      <c r="M3" s="47"/>
      <c r="N3" s="47"/>
    </row>
    <row r="4" spans="2:14" ht="18.75" customHeight="1">
      <c r="B4" s="47"/>
      <c r="C4" s="49" t="s">
        <v>19</v>
      </c>
      <c r="D4" s="50">
        <f>'Заповнюємо № 2'!FY42</f>
        <v>0</v>
      </c>
      <c r="E4" s="54"/>
      <c r="F4" s="54"/>
      <c r="G4" s="36"/>
      <c r="H4" s="47"/>
      <c r="I4" s="47"/>
      <c r="J4" s="47"/>
      <c r="K4" s="47"/>
      <c r="L4" s="47"/>
      <c r="M4" s="47"/>
      <c r="N4" s="47"/>
    </row>
    <row r="5" spans="2:14" ht="18.75" customHeight="1">
      <c r="B5" s="47"/>
      <c r="C5" s="49"/>
      <c r="D5" s="36"/>
      <c r="E5" s="36"/>
      <c r="F5" s="36"/>
      <c r="G5" s="36"/>
      <c r="H5" s="47"/>
      <c r="I5" s="47"/>
      <c r="J5" s="47"/>
      <c r="K5" s="47"/>
      <c r="L5" s="47"/>
      <c r="M5" s="47"/>
      <c r="N5" s="47"/>
    </row>
    <row r="6" spans="2:14" ht="18.75" customHeight="1">
      <c r="B6" s="47"/>
      <c r="C6" s="49" t="s">
        <v>0</v>
      </c>
      <c r="D6" s="50">
        <f>'Заповнюємо № 2'!D7</f>
        <v>0</v>
      </c>
      <c r="E6" s="54"/>
      <c r="F6" s="54"/>
      <c r="G6" s="36"/>
      <c r="H6" s="47"/>
      <c r="I6" s="47"/>
      <c r="J6" s="47"/>
      <c r="K6" s="47"/>
      <c r="L6" s="47"/>
      <c r="M6" s="47"/>
      <c r="N6" s="47"/>
    </row>
    <row r="7" spans="2:14" ht="18.75" customHeight="1">
      <c r="B7" s="36"/>
      <c r="C7" s="36"/>
      <c r="D7" s="36"/>
      <c r="E7" s="36"/>
      <c r="F7" s="36"/>
      <c r="G7" s="47"/>
      <c r="H7" s="47"/>
      <c r="I7" s="47"/>
      <c r="J7" s="47"/>
      <c r="K7" s="47"/>
      <c r="L7" s="47"/>
      <c r="M7" s="47"/>
      <c r="N7" s="47"/>
    </row>
    <row r="8" spans="3:9" ht="56.25" customHeight="1">
      <c r="C8" s="53" t="s">
        <v>30</v>
      </c>
      <c r="D8" s="53" t="s">
        <v>21</v>
      </c>
      <c r="E8" s="53" t="s">
        <v>31</v>
      </c>
      <c r="F8" s="53" t="s">
        <v>33</v>
      </c>
      <c r="G8" s="53" t="s">
        <v>34</v>
      </c>
      <c r="H8" s="51"/>
      <c r="I8" s="51"/>
    </row>
    <row r="9" spans="2:7" s="52" customFormat="1" ht="30" customHeight="1">
      <c r="B9" s="49"/>
      <c r="C9" s="61">
        <f>'Заповнюємо № 2'!D10</f>
        <v>0</v>
      </c>
      <c r="D9" s="62">
        <f>'Протокол № 2'!D10</f>
      </c>
      <c r="E9" s="62">
        <f>'Протокол № 2'!I10</f>
      </c>
      <c r="F9" s="62">
        <f>'Заповнюємо № 2'!FY240</f>
      </c>
      <c r="G9" s="63">
        <f>'Заповнюємо № 2'!FY174</f>
      </c>
    </row>
    <row r="10" spans="2:7" s="52" customFormat="1" ht="30" customHeight="1">
      <c r="B10" s="49"/>
      <c r="C10" s="65"/>
      <c r="D10" s="66"/>
      <c r="E10" s="66"/>
      <c r="F10" s="66"/>
      <c r="G10" s="67"/>
    </row>
    <row r="11" ht="18.75" hidden="1">
      <c r="C11" s="48">
        <f>'Протокол № 2'!J69</f>
        <v>0</v>
      </c>
    </row>
    <row r="12" spans="3:7" ht="31.5" customHeight="1">
      <c r="C12" s="281" t="s">
        <v>32</v>
      </c>
      <c r="D12" s="284" t="s">
        <v>35</v>
      </c>
      <c r="E12" s="285"/>
      <c r="F12" s="282" t="s">
        <v>36</v>
      </c>
      <c r="G12" s="283"/>
    </row>
    <row r="13" spans="3:7" ht="55.5" customHeight="1">
      <c r="C13" s="281"/>
      <c r="D13" s="286"/>
      <c r="E13" s="287"/>
      <c r="F13" s="53" t="s">
        <v>37</v>
      </c>
      <c r="G13" s="53" t="s">
        <v>150</v>
      </c>
    </row>
    <row r="14" spans="3:7" s="52" customFormat="1" ht="30.75" customHeight="1">
      <c r="C14" s="64">
        <f>'Заповнюємо № 2'!F9</f>
        <v>0</v>
      </c>
      <c r="D14" s="288" t="e">
        <f>'Протокол № 2'!I90</f>
        <v>#DIV/0!</v>
      </c>
      <c r="E14" s="289"/>
      <c r="F14" s="63">
        <f>'Заповнюємо № 2'!FZ240</f>
        <v>0</v>
      </c>
      <c r="G14" s="63">
        <f>IF('Заповнюємо № 2'!FZ55=1,"так",IF('Заповнюємо № 2'!FZ55=2,"ні",""))</f>
      </c>
    </row>
    <row r="16" spans="2:14" s="4" customFormat="1" ht="16.5" customHeight="1">
      <c r="B16" s="182" t="s">
        <v>24</v>
      </c>
      <c r="C16" s="182"/>
      <c r="D16" s="58">
        <f>'Заповнюємо № 2'!D68</f>
        <v>0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2:6" s="4" customFormat="1" ht="16.5" customHeight="1">
      <c r="B17" s="40"/>
      <c r="C17" s="40"/>
      <c r="D17" s="40"/>
      <c r="E17" s="40"/>
      <c r="F17" s="40"/>
    </row>
    <row r="18" spans="2:14" s="4" customFormat="1" ht="16.5" customHeight="1" thickBot="1">
      <c r="B18" s="182" t="s">
        <v>25</v>
      </c>
      <c r="C18" s="182"/>
      <c r="D18" s="77"/>
      <c r="E18" s="39"/>
      <c r="F18" s="270">
        <f>'Заповнюємо № 2'!D70</f>
        <v>0</v>
      </c>
      <c r="G18" s="270"/>
      <c r="H18" s="39"/>
      <c r="I18" s="39"/>
      <c r="J18" s="39"/>
      <c r="K18" s="39"/>
      <c r="L18" s="39"/>
      <c r="M18" s="39"/>
      <c r="N18" s="39"/>
    </row>
    <row r="19" spans="2:14" s="4" customFormat="1" ht="16.5" customHeight="1">
      <c r="B19" s="40"/>
      <c r="C19" s="66" t="s">
        <v>65</v>
      </c>
      <c r="D19" s="42" t="s">
        <v>64</v>
      </c>
      <c r="E19" s="42"/>
      <c r="F19" s="269" t="s">
        <v>50</v>
      </c>
      <c r="G19" s="269"/>
      <c r="H19" s="60"/>
      <c r="I19" s="60"/>
      <c r="J19" s="60"/>
      <c r="K19" s="60"/>
      <c r="L19" s="60"/>
      <c r="M19" s="60"/>
      <c r="N19" s="60"/>
    </row>
    <row r="20" spans="2:6" s="4" customFormat="1" ht="16.5" customHeight="1">
      <c r="B20" s="39"/>
      <c r="C20" s="39"/>
      <c r="D20" s="39"/>
      <c r="E20" s="39"/>
      <c r="F20" s="39"/>
    </row>
    <row r="21" spans="2:14" s="4" customFormat="1" ht="16.5" customHeight="1" thickBot="1">
      <c r="B21" s="182" t="s">
        <v>27</v>
      </c>
      <c r="C21" s="182"/>
      <c r="D21" s="77"/>
      <c r="E21" s="39"/>
      <c r="F21" s="270">
        <f>'Заповнюємо № 2'!D73</f>
        <v>0</v>
      </c>
      <c r="G21" s="270"/>
      <c r="H21" s="39"/>
      <c r="I21" s="39"/>
      <c r="J21" s="39"/>
      <c r="K21" s="39"/>
      <c r="L21" s="39"/>
      <c r="M21" s="39"/>
      <c r="N21" s="39"/>
    </row>
    <row r="22" spans="2:14" s="4" customFormat="1" ht="16.5" customHeight="1">
      <c r="B22" s="41"/>
      <c r="D22" s="42" t="s">
        <v>64</v>
      </c>
      <c r="E22" s="42"/>
      <c r="F22" s="269" t="s">
        <v>50</v>
      </c>
      <c r="G22" s="269"/>
      <c r="H22" s="60"/>
      <c r="I22" s="60"/>
      <c r="J22" s="60"/>
      <c r="K22" s="60"/>
      <c r="L22" s="60"/>
      <c r="M22" s="60"/>
      <c r="N22" s="60"/>
    </row>
  </sheetData>
  <sheetProtection password="C4EF" sheet="1" objects="1" scenarios="1"/>
  <mergeCells count="12">
    <mergeCell ref="B21:C21"/>
    <mergeCell ref="F19:G19"/>
    <mergeCell ref="F22:G22"/>
    <mergeCell ref="F21:G21"/>
    <mergeCell ref="C2:G2"/>
    <mergeCell ref="B16:C16"/>
    <mergeCell ref="B18:C18"/>
    <mergeCell ref="F18:G18"/>
    <mergeCell ref="C12:C13"/>
    <mergeCell ref="F12:G12"/>
    <mergeCell ref="D12:E13"/>
    <mergeCell ref="D14:E14"/>
  </mergeCells>
  <conditionalFormatting sqref="D4 D6 C14 C9:G10 F14:G14 D21 D18 D16 F18:G18 F21:G21">
    <cfRule type="cellIs" priority="1" dxfId="75" operator="equal" stopIfTrue="1">
      <formula>0</formula>
    </cfRule>
  </conditionalFormatting>
  <conditionalFormatting sqref="D14:E14">
    <cfRule type="expression" priority="3" dxfId="75" stopIfTrue="1">
      <formula>$C$9=0</formula>
    </cfRule>
  </conditionalFormatting>
  <printOptions/>
  <pageMargins left="0.23" right="0.28" top="0.34" bottom="0.37" header="0.29" footer="0.3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B2:W31"/>
  <sheetViews>
    <sheetView zoomScale="75" zoomScaleNormal="75" zoomScalePageLayoutView="0" workbookViewId="0" topLeftCell="A1">
      <selection activeCell="M19" sqref="M19"/>
    </sheetView>
  </sheetViews>
  <sheetFormatPr defaultColWidth="9.00390625" defaultRowHeight="12.75"/>
  <cols>
    <col min="1" max="1" width="1.37890625" style="0" customWidth="1"/>
    <col min="2" max="2" width="3.875" style="0" customWidth="1"/>
    <col min="3" max="3" width="47.00390625" style="0" customWidth="1"/>
    <col min="4" max="4" width="5.00390625" style="0" customWidth="1"/>
    <col min="5" max="5" width="6.25390625" style="0" customWidth="1"/>
    <col min="6" max="6" width="5.25390625" style="0" customWidth="1"/>
    <col min="7" max="7" width="6.125" style="0" customWidth="1"/>
    <col min="8" max="8" width="5.375" style="0" customWidth="1"/>
    <col min="9" max="9" width="6.75390625" style="0" customWidth="1"/>
    <col min="10" max="10" width="5.25390625" style="0" customWidth="1"/>
    <col min="11" max="11" width="6.125" style="0" customWidth="1"/>
    <col min="12" max="12" width="5.625" style="0" customWidth="1"/>
    <col min="13" max="13" width="6.625" style="0" customWidth="1"/>
    <col min="14" max="14" width="5.625" style="0" customWidth="1"/>
    <col min="15" max="15" width="6.375" style="0" customWidth="1"/>
    <col min="16" max="16" width="5.75390625" style="0" customWidth="1"/>
    <col min="17" max="17" width="6.75390625" style="0" customWidth="1"/>
    <col min="18" max="18" width="5.375" style="0" customWidth="1"/>
    <col min="19" max="19" width="5.75390625" style="0" customWidth="1"/>
    <col min="20" max="23" width="5.875" style="0" customWidth="1"/>
  </cols>
  <sheetData>
    <row r="2" spans="2:13" ht="15.75">
      <c r="B2" s="291" t="s">
        <v>118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2:13" ht="15.75">
      <c r="B3" s="292" t="s">
        <v>147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</row>
    <row r="4" spans="2:13" ht="15.75">
      <c r="B4" s="291" t="s">
        <v>170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</row>
    <row r="5" spans="2:13" ht="15.75"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</row>
    <row r="7" spans="2:13" ht="15.75">
      <c r="B7" s="145" t="str">
        <f>'Протокол № 2'!B3</f>
        <v>Район</v>
      </c>
      <c r="D7" s="156">
        <f>'Протокол № 2'!D3</f>
      </c>
      <c r="E7" s="3"/>
      <c r="F7" s="3"/>
      <c r="G7" s="3"/>
      <c r="H7" s="3"/>
      <c r="I7" s="3"/>
      <c r="J7" s="3"/>
      <c r="K7" s="3"/>
      <c r="L7" s="3"/>
      <c r="M7" s="3"/>
    </row>
    <row r="8" spans="2:13" ht="15.75">
      <c r="B8" s="145" t="str">
        <f>'Протокол № 2'!B4</f>
        <v>Населений пункт </v>
      </c>
      <c r="D8" s="155">
        <f>'Протокол № 2'!D4</f>
        <v>0</v>
      </c>
      <c r="E8" s="151"/>
      <c r="F8" s="151"/>
      <c r="G8" s="151"/>
      <c r="H8" s="151"/>
      <c r="I8" s="151"/>
      <c r="J8" s="151"/>
      <c r="K8" s="151"/>
      <c r="L8" s="151"/>
      <c r="M8" s="151"/>
    </row>
    <row r="9" spans="2:13" ht="15.75">
      <c r="B9" s="145" t="str">
        <f>'Протокол № 2'!B5</f>
        <v>Назва ЗНЗ              </v>
      </c>
      <c r="D9" s="155">
        <f>'Протокол № 2'!D5</f>
        <v>0</v>
      </c>
      <c r="E9" s="151"/>
      <c r="F9" s="151"/>
      <c r="G9" s="151"/>
      <c r="H9" s="151"/>
      <c r="I9" s="151"/>
      <c r="J9" s="151"/>
      <c r="K9" s="151"/>
      <c r="L9" s="151"/>
      <c r="M9" s="151"/>
    </row>
    <row r="10" spans="2:13" ht="15.75">
      <c r="B10" s="145" t="str">
        <f>'Протокол № 2'!B6</f>
        <v>Клас</v>
      </c>
      <c r="D10" s="154">
        <f>'Протокол № 2'!D6</f>
        <v>0</v>
      </c>
      <c r="E10" s="151"/>
      <c r="F10" s="151"/>
      <c r="G10" s="151"/>
      <c r="H10" s="151"/>
      <c r="I10" s="151"/>
      <c r="J10" s="151"/>
      <c r="K10" s="151"/>
      <c r="L10" s="151"/>
      <c r="M10" s="151"/>
    </row>
    <row r="11" spans="2:13" ht="15.75">
      <c r="B11" s="145" t="s">
        <v>164</v>
      </c>
      <c r="D11" s="157">
        <f>'Протокол № 2'!I53</f>
        <v>0</v>
      </c>
      <c r="E11" s="158"/>
      <c r="F11" s="158"/>
      <c r="G11" s="158"/>
      <c r="H11" s="158"/>
      <c r="I11" s="158"/>
      <c r="J11" s="158"/>
      <c r="K11" s="158"/>
      <c r="L11" s="158"/>
      <c r="M11" s="151"/>
    </row>
    <row r="12" spans="2:12" ht="3" customHeight="1">
      <c r="B12" s="145"/>
      <c r="D12" s="152"/>
      <c r="E12" s="152"/>
      <c r="F12" s="152"/>
      <c r="G12" s="152"/>
      <c r="H12" s="152"/>
      <c r="I12" s="152"/>
      <c r="J12" s="152"/>
      <c r="K12" s="152"/>
      <c r="L12" s="152"/>
    </row>
    <row r="13" spans="2:13" ht="15.75">
      <c r="B13" s="145" t="s">
        <v>119</v>
      </c>
      <c r="D13" s="159">
        <f>'Протокол № 2'!I55</f>
        <v>0</v>
      </c>
      <c r="E13" s="160"/>
      <c r="F13" s="160"/>
      <c r="G13" s="160"/>
      <c r="H13" s="152"/>
      <c r="I13" s="160"/>
      <c r="J13" s="160"/>
      <c r="K13" s="161" t="e">
        <f>D13/D11</f>
        <v>#DIV/0!</v>
      </c>
      <c r="L13" s="160"/>
      <c r="M13" s="3"/>
    </row>
    <row r="14" spans="4:13" ht="12.75">
      <c r="D14" s="294" t="s">
        <v>128</v>
      </c>
      <c r="E14" s="294"/>
      <c r="F14" s="294"/>
      <c r="G14" s="294"/>
      <c r="I14" s="294" t="s">
        <v>127</v>
      </c>
      <c r="J14" s="294"/>
      <c r="K14" s="294"/>
      <c r="L14" s="294"/>
      <c r="M14" s="294"/>
    </row>
    <row r="16" ht="15.75">
      <c r="B16" s="145" t="s">
        <v>120</v>
      </c>
    </row>
    <row r="18" spans="2:23" ht="15.75">
      <c r="B18" s="125"/>
      <c r="C18" s="149" t="s">
        <v>126</v>
      </c>
      <c r="D18" s="295">
        <v>1</v>
      </c>
      <c r="E18" s="295"/>
      <c r="F18" s="295">
        <v>2</v>
      </c>
      <c r="G18" s="295"/>
      <c r="H18" s="295">
        <v>3</v>
      </c>
      <c r="I18" s="295"/>
      <c r="J18" s="295">
        <v>4</v>
      </c>
      <c r="K18" s="295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</row>
    <row r="19" spans="2:23" ht="45" customHeight="1">
      <c r="B19" s="125"/>
      <c r="C19" s="146"/>
      <c r="D19" s="147" t="s">
        <v>124</v>
      </c>
      <c r="E19" s="148" t="s">
        <v>125</v>
      </c>
      <c r="F19" s="147" t="s">
        <v>124</v>
      </c>
      <c r="G19" s="148" t="s">
        <v>125</v>
      </c>
      <c r="H19" s="147" t="s">
        <v>124</v>
      </c>
      <c r="I19" s="148" t="s">
        <v>125</v>
      </c>
      <c r="J19" s="147" t="s">
        <v>124</v>
      </c>
      <c r="K19" s="148" t="s">
        <v>125</v>
      </c>
      <c r="L19" s="169"/>
      <c r="M19" s="170"/>
      <c r="N19" s="169"/>
      <c r="O19" s="170"/>
      <c r="P19" s="169"/>
      <c r="Q19" s="170"/>
      <c r="R19" s="169"/>
      <c r="S19" s="170"/>
      <c r="T19" s="169"/>
      <c r="U19" s="170"/>
      <c r="V19" s="169"/>
      <c r="W19" s="170"/>
    </row>
    <row r="20" spans="2:23" ht="15.75">
      <c r="B20" s="127">
        <v>1</v>
      </c>
      <c r="C20" s="150" t="s">
        <v>121</v>
      </c>
      <c r="D20" s="126">
        <f>'Заповнюємо № 2'!D60</f>
        <v>0</v>
      </c>
      <c r="E20" s="153" t="e">
        <f>D20/$D$13</f>
        <v>#DIV/0!</v>
      </c>
      <c r="F20" s="126">
        <f>'Заповнюємо № 2'!E60</f>
        <v>0</v>
      </c>
      <c r="G20" s="153" t="e">
        <f>F20/$D$13</f>
        <v>#DIV/0!</v>
      </c>
      <c r="H20" s="126">
        <f>'Заповнюємо № 2'!F60</f>
        <v>0</v>
      </c>
      <c r="I20" s="153" t="e">
        <f>H20/$D$13</f>
        <v>#DIV/0!</v>
      </c>
      <c r="J20" s="126">
        <f>'Заповнюємо № 2'!G60</f>
        <v>0</v>
      </c>
      <c r="K20" s="153" t="e">
        <f>J20/$D$13</f>
        <v>#DIV/0!</v>
      </c>
      <c r="L20" s="171"/>
      <c r="M20" s="172"/>
      <c r="N20" s="171"/>
      <c r="O20" s="172"/>
      <c r="P20" s="171"/>
      <c r="Q20" s="172"/>
      <c r="R20" s="171"/>
      <c r="S20" s="172"/>
      <c r="T20" s="171"/>
      <c r="U20" s="172"/>
      <c r="V20" s="171"/>
      <c r="W20" s="172"/>
    </row>
    <row r="21" spans="2:23" ht="15.75">
      <c r="B21" s="127">
        <v>2</v>
      </c>
      <c r="C21" s="150" t="s">
        <v>122</v>
      </c>
      <c r="D21" s="126">
        <f>'Заповнюємо № 2'!D61</f>
        <v>0</v>
      </c>
      <c r="E21" s="153" t="e">
        <f>D21/$D$13</f>
        <v>#DIV/0!</v>
      </c>
      <c r="F21" s="126">
        <f>'Заповнюємо № 2'!E61</f>
        <v>0</v>
      </c>
      <c r="G21" s="153" t="e">
        <f>F21/$D$13</f>
        <v>#DIV/0!</v>
      </c>
      <c r="H21" s="126">
        <f>'Заповнюємо № 2'!F61</f>
        <v>0</v>
      </c>
      <c r="I21" s="153" t="e">
        <f>H21/$D$13</f>
        <v>#DIV/0!</v>
      </c>
      <c r="J21" s="126">
        <f>'Заповнюємо № 2'!G61</f>
        <v>0</v>
      </c>
      <c r="K21" s="153" t="e">
        <f>J21/$D$13</f>
        <v>#DIV/0!</v>
      </c>
      <c r="L21" s="171"/>
      <c r="M21" s="172"/>
      <c r="N21" s="171"/>
      <c r="O21" s="172"/>
      <c r="P21" s="171"/>
      <c r="Q21" s="172"/>
      <c r="R21" s="171"/>
      <c r="S21" s="172"/>
      <c r="T21" s="171"/>
      <c r="U21" s="172"/>
      <c r="V21" s="171"/>
      <c r="W21" s="172"/>
    </row>
    <row r="22" spans="2:23" ht="15.75">
      <c r="B22" s="127"/>
      <c r="C22" s="150" t="s">
        <v>146</v>
      </c>
      <c r="D22" s="126">
        <f>'Заповнюємо № 2'!D62</f>
        <v>0</v>
      </c>
      <c r="E22" s="153" t="e">
        <f>D22/$D$13</f>
        <v>#DIV/0!</v>
      </c>
      <c r="F22" s="126">
        <f>'Заповнюємо № 2'!E62</f>
        <v>0</v>
      </c>
      <c r="G22" s="153" t="e">
        <f>F22/$D$13</f>
        <v>#DIV/0!</v>
      </c>
      <c r="H22" s="126">
        <f>'Заповнюємо № 2'!F62</f>
        <v>0</v>
      </c>
      <c r="I22" s="153" t="e">
        <f>H22/$D$13</f>
        <v>#DIV/0!</v>
      </c>
      <c r="J22" s="126">
        <f>'Заповнюємо № 2'!G62</f>
        <v>0</v>
      </c>
      <c r="K22" s="153" t="e">
        <f>J22/$D$13</f>
        <v>#DIV/0!</v>
      </c>
      <c r="L22" s="171"/>
      <c r="M22" s="172"/>
      <c r="N22" s="171"/>
      <c r="O22" s="172"/>
      <c r="P22" s="171"/>
      <c r="Q22" s="172"/>
      <c r="R22" s="171"/>
      <c r="S22" s="172"/>
      <c r="T22" s="171"/>
      <c r="U22" s="172"/>
      <c r="V22" s="171"/>
      <c r="W22" s="172"/>
    </row>
    <row r="23" spans="2:23" ht="15.75">
      <c r="B23" s="127">
        <v>3</v>
      </c>
      <c r="C23" s="150" t="s">
        <v>123</v>
      </c>
      <c r="D23" s="126">
        <f>'Заповнюємо № 2'!D63</f>
        <v>0</v>
      </c>
      <c r="E23" s="153" t="e">
        <f>D23/$D$13</f>
        <v>#DIV/0!</v>
      </c>
      <c r="F23" s="126">
        <f>'Заповнюємо № 2'!E63</f>
        <v>0</v>
      </c>
      <c r="G23" s="153" t="e">
        <f>F23/$D$13</f>
        <v>#DIV/0!</v>
      </c>
      <c r="H23" s="126">
        <f>'Заповнюємо № 2'!F63</f>
        <v>0</v>
      </c>
      <c r="I23" s="153" t="e">
        <f>H23/$D$13</f>
        <v>#DIV/0!</v>
      </c>
      <c r="J23" s="126">
        <f>'Заповнюємо № 2'!G63</f>
        <v>0</v>
      </c>
      <c r="K23" s="153" t="e">
        <f>J23/$D$13</f>
        <v>#DIV/0!</v>
      </c>
      <c r="L23" s="171"/>
      <c r="M23" s="172"/>
      <c r="N23" s="171"/>
      <c r="O23" s="172"/>
      <c r="P23" s="171"/>
      <c r="Q23" s="172"/>
      <c r="R23" s="171"/>
      <c r="S23" s="172"/>
      <c r="T23" s="171"/>
      <c r="U23" s="172"/>
      <c r="V23" s="171"/>
      <c r="W23" s="172"/>
    </row>
    <row r="26" spans="2:6" s="4" customFormat="1" ht="16.5" customHeight="1">
      <c r="B26" s="39"/>
      <c r="C26" s="39"/>
      <c r="D26" s="39"/>
      <c r="E26" s="39"/>
      <c r="F26" s="39"/>
    </row>
    <row r="27" spans="2:14" s="4" customFormat="1" ht="16.5" customHeight="1" thickBot="1">
      <c r="B27" s="182" t="s">
        <v>27</v>
      </c>
      <c r="C27" s="182"/>
      <c r="D27" s="293"/>
      <c r="E27" s="293"/>
      <c r="F27" s="293"/>
      <c r="G27" s="39"/>
      <c r="H27" s="39"/>
      <c r="I27" s="39"/>
      <c r="J27" s="270">
        <f>'Робота вчителя № 2'!F21</f>
        <v>0</v>
      </c>
      <c r="K27" s="270"/>
      <c r="L27" s="270"/>
      <c r="M27" s="270"/>
      <c r="N27" s="39"/>
    </row>
    <row r="28" spans="2:14" s="4" customFormat="1" ht="16.5" customHeight="1">
      <c r="B28" s="41"/>
      <c r="D28" s="296" t="s">
        <v>64</v>
      </c>
      <c r="E28" s="296"/>
      <c r="F28" s="296"/>
      <c r="G28" s="60"/>
      <c r="H28" s="60"/>
      <c r="I28" s="60"/>
      <c r="J28" s="296" t="s">
        <v>50</v>
      </c>
      <c r="K28" s="296"/>
      <c r="L28" s="296"/>
      <c r="M28" s="296"/>
      <c r="N28" s="60"/>
    </row>
    <row r="30" spans="2:13" ht="16.5" thickBot="1">
      <c r="B30" s="145" t="s">
        <v>129</v>
      </c>
      <c r="D30" s="293"/>
      <c r="E30" s="293"/>
      <c r="F30" s="293"/>
      <c r="G30" s="39"/>
      <c r="H30" s="39"/>
      <c r="I30" s="39"/>
      <c r="J30" s="297"/>
      <c r="K30" s="297"/>
      <c r="L30" s="297"/>
      <c r="M30" s="297"/>
    </row>
    <row r="31" spans="4:13" ht="12.75">
      <c r="D31" s="296" t="s">
        <v>64</v>
      </c>
      <c r="E31" s="296"/>
      <c r="F31" s="296"/>
      <c r="G31" s="60"/>
      <c r="H31" s="60"/>
      <c r="I31" s="60"/>
      <c r="J31" s="296" t="s">
        <v>50</v>
      </c>
      <c r="K31" s="296"/>
      <c r="L31" s="296"/>
      <c r="M31" s="296"/>
    </row>
  </sheetData>
  <sheetProtection password="C4EF" sheet="1" objects="1" scenarios="1"/>
  <mergeCells count="25">
    <mergeCell ref="B2:M2"/>
    <mergeCell ref="B3:M3"/>
    <mergeCell ref="B4:M4"/>
    <mergeCell ref="B5:M5"/>
    <mergeCell ref="T18:U18"/>
    <mergeCell ref="V18:W18"/>
    <mergeCell ref="R18:S18"/>
    <mergeCell ref="N18:O18"/>
    <mergeCell ref="P18:Q18"/>
    <mergeCell ref="B27:C27"/>
    <mergeCell ref="D27:F27"/>
    <mergeCell ref="D28:F28"/>
    <mergeCell ref="I14:M14"/>
    <mergeCell ref="D14:G14"/>
    <mergeCell ref="J18:K18"/>
    <mergeCell ref="D18:E18"/>
    <mergeCell ref="F18:G18"/>
    <mergeCell ref="J28:M28"/>
    <mergeCell ref="D31:F31"/>
    <mergeCell ref="J31:M31"/>
    <mergeCell ref="H18:I18"/>
    <mergeCell ref="L18:M18"/>
    <mergeCell ref="J30:M30"/>
    <mergeCell ref="J27:M27"/>
    <mergeCell ref="D30:F30"/>
  </mergeCells>
  <conditionalFormatting sqref="D7:D13 D27 J27:K27 G27 D30 J30:K30 G30 V20:V23 L20:L23 N20:N23 P20:P23 R20:R23 T20:T23 H20:H23 D20:D23 F20:F23 J20:J23">
    <cfRule type="cellIs" priority="1" dxfId="75" operator="equal" stopIfTrue="1">
      <formula>0</formula>
    </cfRule>
  </conditionalFormatting>
  <conditionalFormatting sqref="K13">
    <cfRule type="expression" priority="2" dxfId="75" stopIfTrue="1">
      <formula>$D$13=0</formula>
    </cfRule>
  </conditionalFormatting>
  <conditionalFormatting sqref="W20:W23 M20:M23 O20:O23 Q20:Q23 S20:S23 U20:U23 G20:G23 I20:I23 E20:E23 K20:K23">
    <cfRule type="expression" priority="3" dxfId="75" stopIfTrue="1">
      <formula>D20=0</formula>
    </cfRule>
  </conditionalFormatting>
  <printOptions/>
  <pageMargins left="0.28" right="0.18" top="0.33" bottom="0.5" header="0.2" footer="0.3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B2:O99"/>
  <sheetViews>
    <sheetView view="pageBreakPreview" zoomScale="75" zoomScaleNormal="75" zoomScaleSheetLayoutView="75" zoomScalePageLayoutView="0" workbookViewId="0" topLeftCell="A1">
      <selection activeCell="V13" sqref="V13"/>
    </sheetView>
  </sheetViews>
  <sheetFormatPr defaultColWidth="9.00390625" defaultRowHeight="12.75"/>
  <cols>
    <col min="1" max="1" width="6.375" style="10" customWidth="1"/>
    <col min="2" max="2" width="5.625" style="12" customWidth="1"/>
    <col min="3" max="3" width="30.625" style="10" customWidth="1"/>
    <col min="4" max="4" width="16.25390625" style="10" customWidth="1"/>
    <col min="5" max="5" width="10.25390625" style="10" customWidth="1"/>
    <col min="6" max="8" width="8.625" style="11" hidden="1" customWidth="1"/>
    <col min="9" max="9" width="11.00390625" style="10" customWidth="1"/>
    <col min="10" max="10" width="10.875" style="10" customWidth="1"/>
    <col min="11" max="13" width="5.75390625" style="11" hidden="1" customWidth="1"/>
    <col min="14" max="14" width="10.875" style="10" hidden="1" customWidth="1"/>
    <col min="15" max="15" width="11.375" style="10" customWidth="1"/>
    <col min="16" max="16384" width="9.125" style="10" customWidth="1"/>
  </cols>
  <sheetData>
    <row r="1" ht="6" customHeight="1"/>
    <row r="2" spans="2:15" ht="54.75" customHeight="1">
      <c r="B2" s="184" t="s">
        <v>169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2:10" ht="15.75">
      <c r="B3" s="254" t="str">
        <f>'Заповнюємо № 3'!FY109</f>
        <v>Район</v>
      </c>
      <c r="C3" s="254"/>
      <c r="D3" s="43">
        <f>'Заповнюємо № 3'!FY103</f>
      </c>
      <c r="E3" s="6"/>
      <c r="I3" s="3"/>
      <c r="J3" s="3"/>
    </row>
    <row r="4" spans="2:10" ht="15.75">
      <c r="B4" s="254" t="s">
        <v>8</v>
      </c>
      <c r="C4" s="254"/>
      <c r="D4" s="43">
        <f>'Заповнюємо № 3'!D4</f>
        <v>0</v>
      </c>
      <c r="E4" s="6"/>
      <c r="I4" s="3"/>
      <c r="J4" s="3"/>
    </row>
    <row r="5" spans="2:10" ht="15.75">
      <c r="B5" s="254" t="s">
        <v>9</v>
      </c>
      <c r="C5" s="254"/>
      <c r="D5" s="43">
        <f>'Заповнюємо № 3'!D5</f>
        <v>0</v>
      </c>
      <c r="E5" s="5"/>
      <c r="I5" s="3"/>
      <c r="J5" s="3"/>
    </row>
    <row r="6" spans="2:13" ht="15.75">
      <c r="B6" s="254" t="s">
        <v>0</v>
      </c>
      <c r="C6" s="254"/>
      <c r="D6" s="43" t="str">
        <f>'Заповнюємо № 3'!D6</f>
        <v>10-б</v>
      </c>
      <c r="E6" s="257" t="s">
        <v>162</v>
      </c>
      <c r="F6" s="257"/>
      <c r="G6" s="257"/>
      <c r="H6" s="257"/>
      <c r="I6" s="257"/>
      <c r="J6" s="43">
        <f>'Заповнюємо № 3'!G6</f>
        <v>0</v>
      </c>
      <c r="K6" s="9"/>
      <c r="L6" s="9"/>
      <c r="M6" s="9"/>
    </row>
    <row r="7" spans="2:10" ht="15.75">
      <c r="B7" s="254" t="s">
        <v>19</v>
      </c>
      <c r="C7" s="254"/>
      <c r="D7" s="43">
        <f>'Заповнюємо № 3'!FY42</f>
        <v>0</v>
      </c>
      <c r="E7" s="5"/>
      <c r="I7" s="3"/>
      <c r="J7" s="3"/>
    </row>
    <row r="8" spans="2:15" ht="15.75">
      <c r="B8" s="254" t="s">
        <v>20</v>
      </c>
      <c r="C8" s="254"/>
      <c r="D8" s="55">
        <f>'Заповнюємо № 3'!D9</f>
        <v>41254</v>
      </c>
      <c r="E8" s="258" t="s">
        <v>163</v>
      </c>
      <c r="F8" s="258"/>
      <c r="G8" s="258"/>
      <c r="H8" s="258"/>
      <c r="I8" s="258"/>
      <c r="J8" s="258"/>
      <c r="O8" s="43">
        <f>'Заповнюємо № 3'!D7</f>
        <v>1</v>
      </c>
    </row>
    <row r="9" spans="2:10" ht="15.75">
      <c r="B9" s="254" t="s">
        <v>10</v>
      </c>
      <c r="C9" s="254"/>
      <c r="D9" s="43">
        <f>'Заповнюємо № 3'!D10</f>
        <v>0</v>
      </c>
      <c r="E9" s="5"/>
      <c r="I9" s="3"/>
      <c r="J9" s="3"/>
    </row>
    <row r="10" spans="2:10" ht="15.75">
      <c r="B10" s="254" t="s">
        <v>21</v>
      </c>
      <c r="C10" s="254"/>
      <c r="D10" s="43">
        <f>IF('Заповнюємо № 3'!GA14=1,"Спеціаліст",IF('Заповнюємо № 3'!GA14=2,"І категорія",IF('Заповнюємо № 3'!GA14=3,"ІІ категорія",IF('Заповнюємо № 3'!GA14=4,"Вища категорія",""))))</f>
      </c>
      <c r="E10" s="56" t="s">
        <v>22</v>
      </c>
      <c r="I10" s="43">
        <f>IF('Заповнюємо № 3'!GA9=1,"Старший учитель",IF('Заповнюємо № 3'!GA9=2,"Учитель-методист",""))</f>
      </c>
      <c r="J10" s="3"/>
    </row>
    <row r="11" spans="2:10" ht="15" customHeight="1">
      <c r="B11" s="254" t="s">
        <v>23</v>
      </c>
      <c r="C11" s="254"/>
      <c r="D11" s="43">
        <f>'Заповнюємо № 3'!D12</f>
        <v>0</v>
      </c>
      <c r="E11" s="5"/>
      <c r="I11" s="3"/>
      <c r="J11" s="3"/>
    </row>
    <row r="12" ht="7.5" customHeight="1" thickBot="1"/>
    <row r="13" spans="2:15" ht="55.5" customHeight="1" thickBot="1">
      <c r="B13" s="255" t="s">
        <v>3</v>
      </c>
      <c r="C13" s="259" t="s">
        <v>4</v>
      </c>
      <c r="D13" s="260"/>
      <c r="E13" s="261"/>
      <c r="F13" s="13"/>
      <c r="G13" s="13"/>
      <c r="H13" s="13"/>
      <c r="I13" s="193" t="s">
        <v>148</v>
      </c>
      <c r="J13" s="194"/>
      <c r="K13" s="14"/>
      <c r="L13" s="14"/>
      <c r="M13" s="14"/>
      <c r="N13" s="265"/>
      <c r="O13" s="267" t="s">
        <v>14</v>
      </c>
    </row>
    <row r="14" spans="2:15" ht="102.75" customHeight="1" thickBot="1">
      <c r="B14" s="256"/>
      <c r="C14" s="262"/>
      <c r="D14" s="263"/>
      <c r="E14" s="264"/>
      <c r="F14" s="13"/>
      <c r="G14" s="13"/>
      <c r="H14" s="13"/>
      <c r="I14" s="45" t="s">
        <v>5</v>
      </c>
      <c r="J14" s="46" t="s">
        <v>6</v>
      </c>
      <c r="K14" s="15"/>
      <c r="L14" s="15"/>
      <c r="M14" s="15"/>
      <c r="N14" s="266"/>
      <c r="O14" s="268"/>
    </row>
    <row r="15" spans="2:15" ht="17.25" customHeight="1" thickBot="1">
      <c r="B15" s="16">
        <f>'Заповнюємо № 3'!B17</f>
        <v>1</v>
      </c>
      <c r="C15" s="238">
        <f>'Заповнюємо № 3'!C17</f>
        <v>0</v>
      </c>
      <c r="D15" s="239"/>
      <c r="E15" s="240"/>
      <c r="F15" s="18"/>
      <c r="G15" s="18"/>
      <c r="H15" s="18"/>
      <c r="I15" s="17">
        <f>'Заповнюємо № 3'!D17</f>
        <v>0</v>
      </c>
      <c r="J15" s="17">
        <f>'Заповнюємо № 3'!E17</f>
        <v>0</v>
      </c>
      <c r="K15" s="19"/>
      <c r="L15" s="19"/>
      <c r="M15" s="19"/>
      <c r="N15" s="20"/>
      <c r="O15" s="20">
        <f aca="true" t="shared" si="0" ref="O15:O50">IF(J15&lt;&gt;I15,"розбіжність","")</f>
      </c>
    </row>
    <row r="16" spans="2:15" ht="17.25" customHeight="1" thickBot="1">
      <c r="B16" s="16">
        <f>'Заповнюємо № 3'!B18</f>
        <v>2</v>
      </c>
      <c r="C16" s="238">
        <f>'Заповнюємо № 3'!C18</f>
        <v>0</v>
      </c>
      <c r="D16" s="239"/>
      <c r="E16" s="240"/>
      <c r="F16" s="18"/>
      <c r="G16" s="18"/>
      <c r="H16" s="18"/>
      <c r="I16" s="17">
        <f>'Заповнюємо № 3'!D18</f>
        <v>0</v>
      </c>
      <c r="J16" s="17">
        <f>'Заповнюємо № 3'!E18</f>
        <v>0</v>
      </c>
      <c r="K16" s="19"/>
      <c r="L16" s="19"/>
      <c r="M16" s="19"/>
      <c r="N16" s="20"/>
      <c r="O16" s="20">
        <f t="shared" si="0"/>
      </c>
    </row>
    <row r="17" spans="2:15" ht="17.25" customHeight="1" thickBot="1">
      <c r="B17" s="16">
        <f>'Заповнюємо № 3'!B19</f>
        <v>3</v>
      </c>
      <c r="C17" s="238">
        <f>'Заповнюємо № 3'!C19</f>
        <v>0</v>
      </c>
      <c r="D17" s="239"/>
      <c r="E17" s="240"/>
      <c r="F17" s="18"/>
      <c r="G17" s="18"/>
      <c r="H17" s="18"/>
      <c r="I17" s="17">
        <f>'Заповнюємо № 3'!D19</f>
        <v>0</v>
      </c>
      <c r="J17" s="17">
        <f>'Заповнюємо № 3'!E19</f>
        <v>0</v>
      </c>
      <c r="K17" s="19"/>
      <c r="L17" s="19"/>
      <c r="M17" s="19"/>
      <c r="N17" s="20"/>
      <c r="O17" s="20">
        <f t="shared" si="0"/>
      </c>
    </row>
    <row r="18" spans="2:15" ht="17.25" customHeight="1" thickBot="1">
      <c r="B18" s="16">
        <f>'Заповнюємо № 3'!B20</f>
        <v>4</v>
      </c>
      <c r="C18" s="238">
        <f>'Заповнюємо № 3'!C20</f>
        <v>0</v>
      </c>
      <c r="D18" s="239"/>
      <c r="E18" s="240"/>
      <c r="F18" s="18"/>
      <c r="G18" s="18"/>
      <c r="H18" s="18"/>
      <c r="I18" s="17">
        <f>'Заповнюємо № 3'!D20</f>
        <v>0</v>
      </c>
      <c r="J18" s="17">
        <f>'Заповнюємо № 3'!E20</f>
        <v>0</v>
      </c>
      <c r="K18" s="19"/>
      <c r="L18" s="19"/>
      <c r="M18" s="19"/>
      <c r="N18" s="20"/>
      <c r="O18" s="20">
        <f t="shared" si="0"/>
      </c>
    </row>
    <row r="19" spans="2:15" ht="17.25" customHeight="1" thickBot="1">
      <c r="B19" s="16">
        <f>'Заповнюємо № 3'!B21</f>
        <v>5</v>
      </c>
      <c r="C19" s="238">
        <f>'Заповнюємо № 3'!C21</f>
        <v>0</v>
      </c>
      <c r="D19" s="239"/>
      <c r="E19" s="240"/>
      <c r="F19" s="18"/>
      <c r="G19" s="18"/>
      <c r="H19" s="18"/>
      <c r="I19" s="17">
        <f>'Заповнюємо № 3'!D21</f>
        <v>0</v>
      </c>
      <c r="J19" s="17">
        <f>'Заповнюємо № 3'!E21</f>
        <v>0</v>
      </c>
      <c r="K19" s="19"/>
      <c r="L19" s="19"/>
      <c r="M19" s="19"/>
      <c r="N19" s="20"/>
      <c r="O19" s="20">
        <f t="shared" si="0"/>
      </c>
    </row>
    <row r="20" spans="2:15" ht="17.25" customHeight="1" thickBot="1">
      <c r="B20" s="16">
        <f>'Заповнюємо № 3'!B22</f>
        <v>6</v>
      </c>
      <c r="C20" s="238">
        <f>'Заповнюємо № 3'!C22</f>
        <v>0</v>
      </c>
      <c r="D20" s="239"/>
      <c r="E20" s="240"/>
      <c r="F20" s="18"/>
      <c r="G20" s="18"/>
      <c r="H20" s="18"/>
      <c r="I20" s="17">
        <f>'Заповнюємо № 3'!D22</f>
        <v>0</v>
      </c>
      <c r="J20" s="17">
        <f>'Заповнюємо № 3'!E22</f>
        <v>0</v>
      </c>
      <c r="K20" s="19"/>
      <c r="L20" s="19"/>
      <c r="M20" s="19"/>
      <c r="N20" s="20"/>
      <c r="O20" s="20">
        <f t="shared" si="0"/>
      </c>
    </row>
    <row r="21" spans="2:15" ht="17.25" customHeight="1" thickBot="1">
      <c r="B21" s="16">
        <f>'Заповнюємо № 3'!B23</f>
        <v>7</v>
      </c>
      <c r="C21" s="238">
        <f>'Заповнюємо № 3'!C23</f>
        <v>0</v>
      </c>
      <c r="D21" s="239"/>
      <c r="E21" s="240"/>
      <c r="F21" s="18"/>
      <c r="G21" s="18"/>
      <c r="H21" s="18"/>
      <c r="I21" s="17">
        <f>'Заповнюємо № 3'!D23</f>
        <v>0</v>
      </c>
      <c r="J21" s="17">
        <f>'Заповнюємо № 3'!E23</f>
        <v>0</v>
      </c>
      <c r="K21" s="19"/>
      <c r="L21" s="19"/>
      <c r="M21" s="19"/>
      <c r="N21" s="20"/>
      <c r="O21" s="20">
        <f t="shared" si="0"/>
      </c>
    </row>
    <row r="22" spans="2:15" ht="17.25" customHeight="1" thickBot="1">
      <c r="B22" s="16">
        <f>'Заповнюємо № 3'!B24</f>
        <v>8</v>
      </c>
      <c r="C22" s="238">
        <f>'Заповнюємо № 3'!C24</f>
        <v>0</v>
      </c>
      <c r="D22" s="239"/>
      <c r="E22" s="240"/>
      <c r="F22" s="18"/>
      <c r="G22" s="18"/>
      <c r="H22" s="18"/>
      <c r="I22" s="17">
        <f>'Заповнюємо № 3'!D24</f>
        <v>0</v>
      </c>
      <c r="J22" s="17">
        <f>'Заповнюємо № 3'!E24</f>
        <v>0</v>
      </c>
      <c r="K22" s="19"/>
      <c r="L22" s="19"/>
      <c r="M22" s="19"/>
      <c r="N22" s="20"/>
      <c r="O22" s="20">
        <f t="shared" si="0"/>
      </c>
    </row>
    <row r="23" spans="2:15" ht="17.25" customHeight="1" thickBot="1">
      <c r="B23" s="16">
        <f>'Заповнюємо № 3'!B25</f>
        <v>9</v>
      </c>
      <c r="C23" s="238">
        <f>'Заповнюємо № 3'!C25</f>
        <v>0</v>
      </c>
      <c r="D23" s="239"/>
      <c r="E23" s="240"/>
      <c r="F23" s="18"/>
      <c r="G23" s="18"/>
      <c r="H23" s="18"/>
      <c r="I23" s="17">
        <f>'Заповнюємо № 3'!D25</f>
        <v>0</v>
      </c>
      <c r="J23" s="17">
        <f>'Заповнюємо № 3'!E25</f>
        <v>0</v>
      </c>
      <c r="K23" s="19"/>
      <c r="L23" s="19"/>
      <c r="M23" s="19"/>
      <c r="N23" s="20"/>
      <c r="O23" s="20">
        <f t="shared" si="0"/>
      </c>
    </row>
    <row r="24" spans="2:15" ht="17.25" customHeight="1" thickBot="1">
      <c r="B24" s="16">
        <f>'Заповнюємо № 3'!B26</f>
        <v>10</v>
      </c>
      <c r="C24" s="238">
        <f>'Заповнюємо № 3'!C26</f>
        <v>0</v>
      </c>
      <c r="D24" s="239"/>
      <c r="E24" s="240"/>
      <c r="F24" s="18"/>
      <c r="G24" s="18"/>
      <c r="H24" s="18"/>
      <c r="I24" s="17">
        <f>'Заповнюємо № 3'!D26</f>
        <v>0</v>
      </c>
      <c r="J24" s="17">
        <f>'Заповнюємо № 3'!E26</f>
        <v>0</v>
      </c>
      <c r="K24" s="19"/>
      <c r="L24" s="19"/>
      <c r="M24" s="19"/>
      <c r="N24" s="20"/>
      <c r="O24" s="20">
        <f t="shared" si="0"/>
      </c>
    </row>
    <row r="25" spans="2:15" ht="17.25" customHeight="1" thickBot="1">
      <c r="B25" s="16">
        <f>'Заповнюємо № 3'!B27</f>
        <v>11</v>
      </c>
      <c r="C25" s="238">
        <f>'Заповнюємо № 3'!C27</f>
        <v>0</v>
      </c>
      <c r="D25" s="239"/>
      <c r="E25" s="240"/>
      <c r="F25" s="18"/>
      <c r="G25" s="18"/>
      <c r="H25" s="18"/>
      <c r="I25" s="17">
        <f>'Заповнюємо № 3'!D27</f>
        <v>0</v>
      </c>
      <c r="J25" s="17">
        <f>'Заповнюємо № 3'!E27</f>
        <v>0</v>
      </c>
      <c r="K25" s="19"/>
      <c r="L25" s="19"/>
      <c r="M25" s="19"/>
      <c r="N25" s="20"/>
      <c r="O25" s="20">
        <f t="shared" si="0"/>
      </c>
    </row>
    <row r="26" spans="2:15" ht="17.25" customHeight="1" thickBot="1">
      <c r="B26" s="16">
        <f>'Заповнюємо № 3'!B28</f>
        <v>12</v>
      </c>
      <c r="C26" s="238">
        <f>'Заповнюємо № 3'!C28</f>
        <v>0</v>
      </c>
      <c r="D26" s="239"/>
      <c r="E26" s="240"/>
      <c r="F26" s="18"/>
      <c r="G26" s="18"/>
      <c r="H26" s="18"/>
      <c r="I26" s="17">
        <f>'Заповнюємо № 3'!D28</f>
        <v>0</v>
      </c>
      <c r="J26" s="17">
        <f>'Заповнюємо № 3'!E28</f>
        <v>0</v>
      </c>
      <c r="K26" s="19"/>
      <c r="L26" s="19"/>
      <c r="M26" s="19"/>
      <c r="N26" s="20"/>
      <c r="O26" s="20">
        <f t="shared" si="0"/>
      </c>
    </row>
    <row r="27" spans="2:15" ht="17.25" customHeight="1" thickBot="1">
      <c r="B27" s="16">
        <f>'Заповнюємо № 3'!B29</f>
        <v>13</v>
      </c>
      <c r="C27" s="238">
        <f>'Заповнюємо № 3'!C29</f>
        <v>0</v>
      </c>
      <c r="D27" s="239"/>
      <c r="E27" s="240"/>
      <c r="F27" s="18"/>
      <c r="G27" s="18"/>
      <c r="H27" s="18"/>
      <c r="I27" s="17">
        <f>'Заповнюємо № 3'!D29</f>
        <v>0</v>
      </c>
      <c r="J27" s="17">
        <f>'Заповнюємо № 3'!E29</f>
        <v>0</v>
      </c>
      <c r="K27" s="19"/>
      <c r="L27" s="19"/>
      <c r="M27" s="19"/>
      <c r="N27" s="20"/>
      <c r="O27" s="20">
        <f t="shared" si="0"/>
      </c>
    </row>
    <row r="28" spans="2:15" ht="17.25" customHeight="1" thickBot="1">
      <c r="B28" s="16">
        <f>'Заповнюємо № 3'!B30</f>
        <v>14</v>
      </c>
      <c r="C28" s="238">
        <f>'Заповнюємо № 3'!C30</f>
        <v>0</v>
      </c>
      <c r="D28" s="239"/>
      <c r="E28" s="240"/>
      <c r="F28" s="18"/>
      <c r="G28" s="18"/>
      <c r="H28" s="18"/>
      <c r="I28" s="17">
        <f>'Заповнюємо № 3'!D30</f>
        <v>0</v>
      </c>
      <c r="J28" s="17">
        <f>'Заповнюємо № 3'!E30</f>
        <v>0</v>
      </c>
      <c r="K28" s="19"/>
      <c r="L28" s="19"/>
      <c r="M28" s="19"/>
      <c r="N28" s="20"/>
      <c r="O28" s="20">
        <f t="shared" si="0"/>
      </c>
    </row>
    <row r="29" spans="2:15" ht="17.25" customHeight="1" thickBot="1">
      <c r="B29" s="16">
        <f>'Заповнюємо № 3'!B31</f>
        <v>15</v>
      </c>
      <c r="C29" s="238">
        <f>'Заповнюємо № 3'!C31</f>
        <v>0</v>
      </c>
      <c r="D29" s="239"/>
      <c r="E29" s="240"/>
      <c r="F29" s="18"/>
      <c r="G29" s="18"/>
      <c r="H29" s="18"/>
      <c r="I29" s="17">
        <f>'Заповнюємо № 3'!D31</f>
        <v>0</v>
      </c>
      <c r="J29" s="17">
        <f>'Заповнюємо № 3'!E31</f>
        <v>0</v>
      </c>
      <c r="K29" s="19"/>
      <c r="L29" s="19"/>
      <c r="M29" s="19"/>
      <c r="N29" s="20"/>
      <c r="O29" s="20">
        <f t="shared" si="0"/>
      </c>
    </row>
    <row r="30" spans="2:15" ht="17.25" customHeight="1" thickBot="1">
      <c r="B30" s="16">
        <f>'Заповнюємо № 3'!B32</f>
        <v>16</v>
      </c>
      <c r="C30" s="238">
        <f>'Заповнюємо № 3'!C32</f>
        <v>0</v>
      </c>
      <c r="D30" s="239"/>
      <c r="E30" s="240"/>
      <c r="F30" s="18"/>
      <c r="G30" s="18"/>
      <c r="H30" s="18"/>
      <c r="I30" s="17">
        <f>'Заповнюємо № 3'!D32</f>
        <v>0</v>
      </c>
      <c r="J30" s="17">
        <f>'Заповнюємо № 3'!E32</f>
        <v>0</v>
      </c>
      <c r="K30" s="19"/>
      <c r="L30" s="19"/>
      <c r="M30" s="19"/>
      <c r="N30" s="20"/>
      <c r="O30" s="20">
        <f t="shared" si="0"/>
      </c>
    </row>
    <row r="31" spans="2:15" ht="17.25" customHeight="1" thickBot="1">
      <c r="B31" s="16">
        <f>'Заповнюємо № 3'!B33</f>
        <v>17</v>
      </c>
      <c r="C31" s="238">
        <f>'Заповнюємо № 3'!C33</f>
        <v>0</v>
      </c>
      <c r="D31" s="239"/>
      <c r="E31" s="240"/>
      <c r="F31" s="18"/>
      <c r="G31" s="18"/>
      <c r="H31" s="18"/>
      <c r="I31" s="17">
        <f>'Заповнюємо № 3'!D33</f>
        <v>0</v>
      </c>
      <c r="J31" s="17">
        <f>'Заповнюємо № 3'!E33</f>
        <v>0</v>
      </c>
      <c r="K31" s="19"/>
      <c r="L31" s="19"/>
      <c r="M31" s="19"/>
      <c r="N31" s="20"/>
      <c r="O31" s="20">
        <f t="shared" si="0"/>
      </c>
    </row>
    <row r="32" spans="2:15" ht="17.25" customHeight="1" thickBot="1">
      <c r="B32" s="16">
        <f>'Заповнюємо № 3'!B34</f>
        <v>18</v>
      </c>
      <c r="C32" s="238">
        <f>'Заповнюємо № 3'!C34</f>
        <v>0</v>
      </c>
      <c r="D32" s="239"/>
      <c r="E32" s="240"/>
      <c r="F32" s="18"/>
      <c r="G32" s="18"/>
      <c r="H32" s="18"/>
      <c r="I32" s="17">
        <f>'Заповнюємо № 3'!D34</f>
        <v>0</v>
      </c>
      <c r="J32" s="17">
        <f>'Заповнюємо № 3'!E34</f>
        <v>0</v>
      </c>
      <c r="K32" s="19"/>
      <c r="L32" s="19"/>
      <c r="M32" s="19"/>
      <c r="N32" s="20"/>
      <c r="O32" s="20">
        <f t="shared" si="0"/>
      </c>
    </row>
    <row r="33" spans="2:15" ht="17.25" customHeight="1" thickBot="1">
      <c r="B33" s="16">
        <f>'Заповнюємо № 3'!B35</f>
        <v>19</v>
      </c>
      <c r="C33" s="238">
        <f>'Заповнюємо № 3'!C35</f>
        <v>0</v>
      </c>
      <c r="D33" s="239"/>
      <c r="E33" s="240"/>
      <c r="F33" s="18"/>
      <c r="G33" s="18"/>
      <c r="H33" s="18"/>
      <c r="I33" s="17">
        <f>'Заповнюємо № 3'!D35</f>
        <v>0</v>
      </c>
      <c r="J33" s="17">
        <f>'Заповнюємо № 3'!E35</f>
        <v>0</v>
      </c>
      <c r="K33" s="19"/>
      <c r="L33" s="19"/>
      <c r="M33" s="19"/>
      <c r="N33" s="20"/>
      <c r="O33" s="20">
        <f t="shared" si="0"/>
      </c>
    </row>
    <row r="34" spans="2:15" ht="17.25" customHeight="1" thickBot="1">
      <c r="B34" s="16">
        <f>'Заповнюємо № 3'!B36</f>
        <v>20</v>
      </c>
      <c r="C34" s="238">
        <f>'Заповнюємо № 3'!C36</f>
        <v>0</v>
      </c>
      <c r="D34" s="239"/>
      <c r="E34" s="240"/>
      <c r="F34" s="18"/>
      <c r="G34" s="18"/>
      <c r="H34" s="18"/>
      <c r="I34" s="17">
        <f>'Заповнюємо № 3'!D36</f>
        <v>0</v>
      </c>
      <c r="J34" s="17">
        <f>'Заповнюємо № 3'!E36</f>
        <v>0</v>
      </c>
      <c r="K34" s="19"/>
      <c r="L34" s="19"/>
      <c r="M34" s="19"/>
      <c r="N34" s="20"/>
      <c r="O34" s="20">
        <f t="shared" si="0"/>
      </c>
    </row>
    <row r="35" spans="2:15" ht="17.25" customHeight="1" thickBot="1">
      <c r="B35" s="16">
        <f>'Заповнюємо № 3'!B37</f>
        <v>21</v>
      </c>
      <c r="C35" s="238">
        <f>'Заповнюємо № 3'!C37</f>
        <v>0</v>
      </c>
      <c r="D35" s="239"/>
      <c r="E35" s="240"/>
      <c r="F35" s="18"/>
      <c r="G35" s="18"/>
      <c r="H35" s="18"/>
      <c r="I35" s="17">
        <f>'Заповнюємо № 3'!D37</f>
        <v>0</v>
      </c>
      <c r="J35" s="17">
        <f>'Заповнюємо № 3'!E37</f>
        <v>0</v>
      </c>
      <c r="K35" s="19"/>
      <c r="L35" s="19"/>
      <c r="M35" s="19"/>
      <c r="N35" s="20"/>
      <c r="O35" s="20">
        <f t="shared" si="0"/>
      </c>
    </row>
    <row r="36" spans="2:15" ht="17.25" customHeight="1" thickBot="1">
      <c r="B36" s="16">
        <f>'Заповнюємо № 3'!B38</f>
        <v>22</v>
      </c>
      <c r="C36" s="238">
        <f>'Заповнюємо № 3'!C38</f>
        <v>0</v>
      </c>
      <c r="D36" s="239"/>
      <c r="E36" s="240"/>
      <c r="F36" s="18"/>
      <c r="G36" s="18"/>
      <c r="H36" s="18"/>
      <c r="I36" s="17">
        <f>'Заповнюємо № 3'!D38</f>
        <v>0</v>
      </c>
      <c r="J36" s="17">
        <f>'Заповнюємо № 3'!E38</f>
        <v>0</v>
      </c>
      <c r="K36" s="19"/>
      <c r="L36" s="19"/>
      <c r="M36" s="19"/>
      <c r="N36" s="20"/>
      <c r="O36" s="20">
        <f t="shared" si="0"/>
      </c>
    </row>
    <row r="37" spans="2:15" ht="17.25" customHeight="1" thickBot="1">
      <c r="B37" s="16">
        <f>'Заповнюємо № 3'!B39</f>
        <v>23</v>
      </c>
      <c r="C37" s="238">
        <f>'Заповнюємо № 3'!C39</f>
        <v>0</v>
      </c>
      <c r="D37" s="239"/>
      <c r="E37" s="240"/>
      <c r="F37" s="18"/>
      <c r="G37" s="18"/>
      <c r="H37" s="18"/>
      <c r="I37" s="17">
        <f>'Заповнюємо № 3'!D39</f>
        <v>0</v>
      </c>
      <c r="J37" s="17">
        <f>'Заповнюємо № 3'!E39</f>
        <v>0</v>
      </c>
      <c r="K37" s="19"/>
      <c r="L37" s="19"/>
      <c r="M37" s="19"/>
      <c r="N37" s="20"/>
      <c r="O37" s="20">
        <f t="shared" si="0"/>
      </c>
    </row>
    <row r="38" spans="2:15" ht="17.25" customHeight="1" thickBot="1">
      <c r="B38" s="16">
        <f>'Заповнюємо № 3'!B40</f>
        <v>24</v>
      </c>
      <c r="C38" s="238">
        <f>'Заповнюємо № 3'!C40</f>
        <v>0</v>
      </c>
      <c r="D38" s="239"/>
      <c r="E38" s="240"/>
      <c r="F38" s="18"/>
      <c r="G38" s="18"/>
      <c r="H38" s="18"/>
      <c r="I38" s="17">
        <f>'Заповнюємо № 3'!D40</f>
        <v>0</v>
      </c>
      <c r="J38" s="17">
        <f>'Заповнюємо № 3'!E40</f>
        <v>0</v>
      </c>
      <c r="K38" s="19"/>
      <c r="L38" s="19"/>
      <c r="M38" s="19"/>
      <c r="N38" s="20"/>
      <c r="O38" s="20">
        <f t="shared" si="0"/>
      </c>
    </row>
    <row r="39" spans="2:15" ht="17.25" customHeight="1" thickBot="1">
      <c r="B39" s="16">
        <f>'Заповнюємо № 3'!B41</f>
        <v>25</v>
      </c>
      <c r="C39" s="238">
        <f>'Заповнюємо № 3'!C41</f>
        <v>0</v>
      </c>
      <c r="D39" s="239"/>
      <c r="E39" s="240"/>
      <c r="F39" s="18"/>
      <c r="G39" s="18"/>
      <c r="H39" s="18"/>
      <c r="I39" s="17">
        <f>'Заповнюємо № 3'!D41</f>
        <v>0</v>
      </c>
      <c r="J39" s="17">
        <f>'Заповнюємо № 3'!E41</f>
        <v>0</v>
      </c>
      <c r="K39" s="19"/>
      <c r="L39" s="19"/>
      <c r="M39" s="19"/>
      <c r="N39" s="20"/>
      <c r="O39" s="20">
        <f t="shared" si="0"/>
      </c>
    </row>
    <row r="40" spans="2:15" ht="17.25" customHeight="1" thickBot="1">
      <c r="B40" s="16">
        <f>'Заповнюємо № 3'!B42</f>
        <v>26</v>
      </c>
      <c r="C40" s="238">
        <f>'Заповнюємо № 3'!C42</f>
        <v>0</v>
      </c>
      <c r="D40" s="239"/>
      <c r="E40" s="240"/>
      <c r="F40" s="18"/>
      <c r="G40" s="18"/>
      <c r="H40" s="18"/>
      <c r="I40" s="17">
        <f>'Заповнюємо № 3'!D42</f>
        <v>0</v>
      </c>
      <c r="J40" s="17">
        <f>'Заповнюємо № 3'!E42</f>
        <v>0</v>
      </c>
      <c r="K40" s="19"/>
      <c r="L40" s="19"/>
      <c r="M40" s="19"/>
      <c r="N40" s="20"/>
      <c r="O40" s="20">
        <f t="shared" si="0"/>
      </c>
    </row>
    <row r="41" spans="2:15" ht="17.25" customHeight="1" thickBot="1">
      <c r="B41" s="16">
        <f>'Заповнюємо № 3'!B43</f>
        <v>27</v>
      </c>
      <c r="C41" s="238">
        <f>'Заповнюємо № 3'!C43</f>
        <v>0</v>
      </c>
      <c r="D41" s="239"/>
      <c r="E41" s="240"/>
      <c r="F41" s="18"/>
      <c r="G41" s="18"/>
      <c r="H41" s="18"/>
      <c r="I41" s="17">
        <f>'Заповнюємо № 3'!D43</f>
        <v>0</v>
      </c>
      <c r="J41" s="17">
        <f>'Заповнюємо № 3'!E43</f>
        <v>0</v>
      </c>
      <c r="K41" s="19"/>
      <c r="L41" s="19"/>
      <c r="M41" s="19"/>
      <c r="N41" s="20"/>
      <c r="O41" s="20">
        <f t="shared" si="0"/>
      </c>
    </row>
    <row r="42" spans="2:15" ht="17.25" customHeight="1" thickBot="1">
      <c r="B42" s="16">
        <f>'Заповнюємо № 3'!B44</f>
        <v>28</v>
      </c>
      <c r="C42" s="238">
        <f>'Заповнюємо № 3'!C44</f>
        <v>0</v>
      </c>
      <c r="D42" s="239"/>
      <c r="E42" s="240"/>
      <c r="F42" s="18"/>
      <c r="G42" s="18"/>
      <c r="H42" s="18"/>
      <c r="I42" s="17">
        <f>'Заповнюємо № 3'!D44</f>
        <v>0</v>
      </c>
      <c r="J42" s="17">
        <f>'Заповнюємо № 3'!E44</f>
        <v>0</v>
      </c>
      <c r="K42" s="19"/>
      <c r="L42" s="19"/>
      <c r="M42" s="19"/>
      <c r="N42" s="20"/>
      <c r="O42" s="20">
        <f t="shared" si="0"/>
      </c>
    </row>
    <row r="43" spans="2:15" ht="17.25" customHeight="1" thickBot="1">
      <c r="B43" s="16">
        <f>'Заповнюємо № 3'!B45</f>
        <v>29</v>
      </c>
      <c r="C43" s="238">
        <f>'Заповнюємо № 3'!C45</f>
        <v>0</v>
      </c>
      <c r="D43" s="239"/>
      <c r="E43" s="240"/>
      <c r="F43" s="18"/>
      <c r="G43" s="18"/>
      <c r="H43" s="18"/>
      <c r="I43" s="17">
        <f>'Заповнюємо № 3'!D45</f>
        <v>0</v>
      </c>
      <c r="J43" s="17">
        <f>'Заповнюємо № 3'!E45</f>
        <v>0</v>
      </c>
      <c r="K43" s="19"/>
      <c r="L43" s="19"/>
      <c r="M43" s="19"/>
      <c r="N43" s="20"/>
      <c r="O43" s="20">
        <f t="shared" si="0"/>
      </c>
    </row>
    <row r="44" spans="2:15" ht="17.25" customHeight="1" thickBot="1">
      <c r="B44" s="16">
        <f>'Заповнюємо № 3'!B46</f>
        <v>30</v>
      </c>
      <c r="C44" s="238">
        <f>'Заповнюємо № 3'!C46</f>
        <v>0</v>
      </c>
      <c r="D44" s="239"/>
      <c r="E44" s="240"/>
      <c r="F44" s="18"/>
      <c r="G44" s="18"/>
      <c r="H44" s="18"/>
      <c r="I44" s="17">
        <f>'Заповнюємо № 3'!D46</f>
        <v>0</v>
      </c>
      <c r="J44" s="17">
        <f>'Заповнюємо № 3'!E46</f>
        <v>0</v>
      </c>
      <c r="K44" s="19"/>
      <c r="L44" s="19"/>
      <c r="M44" s="19"/>
      <c r="N44" s="20"/>
      <c r="O44" s="20">
        <f t="shared" si="0"/>
      </c>
    </row>
    <row r="45" spans="2:15" ht="17.25" customHeight="1" thickBot="1">
      <c r="B45" s="16">
        <f>'Заповнюємо № 3'!B47</f>
        <v>31</v>
      </c>
      <c r="C45" s="238">
        <f>'Заповнюємо № 3'!C47</f>
        <v>0</v>
      </c>
      <c r="D45" s="239"/>
      <c r="E45" s="240"/>
      <c r="F45" s="18"/>
      <c r="G45" s="18"/>
      <c r="H45" s="18"/>
      <c r="I45" s="17">
        <f>'Заповнюємо № 3'!D47</f>
        <v>0</v>
      </c>
      <c r="J45" s="17">
        <f>'Заповнюємо № 3'!E47</f>
        <v>0</v>
      </c>
      <c r="K45" s="19"/>
      <c r="L45" s="19"/>
      <c r="M45" s="19"/>
      <c r="N45" s="20"/>
      <c r="O45" s="20">
        <f t="shared" si="0"/>
      </c>
    </row>
    <row r="46" spans="2:15" ht="17.25" customHeight="1" thickBot="1">
      <c r="B46" s="16">
        <f>'Заповнюємо № 3'!B48</f>
        <v>32</v>
      </c>
      <c r="C46" s="238">
        <f>'Заповнюємо № 3'!C48</f>
        <v>0</v>
      </c>
      <c r="D46" s="239"/>
      <c r="E46" s="240"/>
      <c r="F46" s="18"/>
      <c r="G46" s="18"/>
      <c r="H46" s="18"/>
      <c r="I46" s="17">
        <f>'Заповнюємо № 3'!D48</f>
        <v>0</v>
      </c>
      <c r="J46" s="17">
        <f>'Заповнюємо № 3'!E48</f>
        <v>0</v>
      </c>
      <c r="K46" s="19"/>
      <c r="L46" s="19"/>
      <c r="M46" s="19"/>
      <c r="N46" s="20"/>
      <c r="O46" s="20">
        <f t="shared" si="0"/>
      </c>
    </row>
    <row r="47" spans="2:15" ht="17.25" customHeight="1" thickBot="1">
      <c r="B47" s="16">
        <f>'Заповнюємо № 3'!B49</f>
        <v>33</v>
      </c>
      <c r="C47" s="238">
        <f>'Заповнюємо № 3'!C49</f>
        <v>0</v>
      </c>
      <c r="D47" s="239"/>
      <c r="E47" s="240"/>
      <c r="F47" s="18"/>
      <c r="G47" s="18"/>
      <c r="H47" s="18"/>
      <c r="I47" s="17">
        <f>'Заповнюємо № 3'!D49</f>
        <v>0</v>
      </c>
      <c r="J47" s="17">
        <f>'Заповнюємо № 3'!E49</f>
        <v>0</v>
      </c>
      <c r="K47" s="19"/>
      <c r="L47" s="19"/>
      <c r="M47" s="19"/>
      <c r="N47" s="20"/>
      <c r="O47" s="20">
        <f t="shared" si="0"/>
      </c>
    </row>
    <row r="48" spans="2:15" ht="17.25" customHeight="1" thickBot="1">
      <c r="B48" s="16">
        <f>'Заповнюємо № 3'!B50</f>
        <v>34</v>
      </c>
      <c r="C48" s="238">
        <f>'Заповнюємо № 3'!C50</f>
        <v>0</v>
      </c>
      <c r="D48" s="239"/>
      <c r="E48" s="240"/>
      <c r="F48" s="18"/>
      <c r="G48" s="18"/>
      <c r="H48" s="18"/>
      <c r="I48" s="17">
        <f>'Заповнюємо № 3'!D50</f>
        <v>0</v>
      </c>
      <c r="J48" s="17">
        <f>'Заповнюємо № 3'!E50</f>
        <v>0</v>
      </c>
      <c r="K48" s="19"/>
      <c r="L48" s="19"/>
      <c r="M48" s="19"/>
      <c r="N48" s="20"/>
      <c r="O48" s="20">
        <f t="shared" si="0"/>
      </c>
    </row>
    <row r="49" spans="2:15" ht="17.25" customHeight="1" thickBot="1">
      <c r="B49" s="16">
        <f>'Заповнюємо № 3'!B51</f>
        <v>35</v>
      </c>
      <c r="C49" s="238">
        <f>'Заповнюємо № 3'!C51</f>
        <v>0</v>
      </c>
      <c r="D49" s="239"/>
      <c r="E49" s="240"/>
      <c r="F49" s="18"/>
      <c r="G49" s="18"/>
      <c r="H49" s="18"/>
      <c r="I49" s="17">
        <f>'Заповнюємо № 3'!D51</f>
        <v>0</v>
      </c>
      <c r="J49" s="17">
        <f>'Заповнюємо № 3'!E51</f>
        <v>0</v>
      </c>
      <c r="K49" s="19"/>
      <c r="L49" s="19"/>
      <c r="M49" s="19"/>
      <c r="N49" s="20"/>
      <c r="O49" s="20">
        <f t="shared" si="0"/>
      </c>
    </row>
    <row r="50" spans="2:15" ht="17.25" customHeight="1" thickBot="1">
      <c r="B50" s="16">
        <f>'Заповнюємо № 3'!B52</f>
        <v>36</v>
      </c>
      <c r="C50" s="238">
        <f>'Заповнюємо № 3'!C52</f>
        <v>0</v>
      </c>
      <c r="D50" s="239"/>
      <c r="E50" s="240"/>
      <c r="F50" s="18"/>
      <c r="G50" s="18"/>
      <c r="H50" s="18"/>
      <c r="I50" s="17">
        <f>'Заповнюємо № 3'!D52</f>
        <v>0</v>
      </c>
      <c r="J50" s="17">
        <f>'Заповнюємо № 3'!E52</f>
        <v>0</v>
      </c>
      <c r="K50" s="19"/>
      <c r="L50" s="19"/>
      <c r="M50" s="19"/>
      <c r="N50" s="20"/>
      <c r="O50" s="20">
        <f t="shared" si="0"/>
      </c>
    </row>
    <row r="52" spans="10:15" ht="4.5" customHeight="1">
      <c r="J52" s="21"/>
      <c r="K52" s="22"/>
      <c r="L52" s="22"/>
      <c r="M52" s="22"/>
      <c r="N52" s="21"/>
      <c r="O52" s="21"/>
    </row>
    <row r="53" spans="3:9" ht="16.5" customHeight="1">
      <c r="C53" s="244" t="s">
        <v>16</v>
      </c>
      <c r="D53" s="244"/>
      <c r="E53" s="244"/>
      <c r="I53" s="79">
        <f>COUNTA('Заповнюємо № 3'!C17:C52)</f>
        <v>0</v>
      </c>
    </row>
    <row r="54" ht="7.5" customHeight="1"/>
    <row r="55" spans="3:9" ht="16.5" customHeight="1">
      <c r="C55" s="244" t="s">
        <v>17</v>
      </c>
      <c r="D55" s="244"/>
      <c r="E55" s="244"/>
      <c r="I55" s="79">
        <f>I69</f>
        <v>0</v>
      </c>
    </row>
    <row r="56" ht="16.5" customHeight="1" thickBot="1"/>
    <row r="57" spans="2:15" ht="16.5" customHeight="1">
      <c r="B57" s="274" t="s">
        <v>15</v>
      </c>
      <c r="C57" s="245" t="s">
        <v>53</v>
      </c>
      <c r="D57" s="246"/>
      <c r="E57" s="247"/>
      <c r="F57" s="166"/>
      <c r="G57" s="84"/>
      <c r="H57" s="84"/>
      <c r="I57" s="84">
        <f>COUNTIF(I15:I50,1)</f>
        <v>0</v>
      </c>
      <c r="J57" s="85">
        <f>COUNTIF(J15:J50,1)</f>
        <v>0</v>
      </c>
      <c r="K57" s="83"/>
      <c r="L57" s="24"/>
      <c r="M57" s="25"/>
      <c r="N57" s="21"/>
      <c r="O57" s="21"/>
    </row>
    <row r="58" spans="2:15" ht="16.5" customHeight="1">
      <c r="B58" s="275"/>
      <c r="C58" s="241" t="s">
        <v>51</v>
      </c>
      <c r="D58" s="242"/>
      <c r="E58" s="243"/>
      <c r="F58" s="167"/>
      <c r="G58" s="23"/>
      <c r="H58" s="23"/>
      <c r="I58" s="23">
        <f>COUNTIF(I15:I50,2)</f>
        <v>0</v>
      </c>
      <c r="J58" s="86">
        <f>COUNTIF(J15:J50,2)</f>
        <v>0</v>
      </c>
      <c r="K58" s="83"/>
      <c r="L58" s="24"/>
      <c r="M58" s="25"/>
      <c r="N58" s="21"/>
      <c r="O58" s="21"/>
    </row>
    <row r="59" spans="2:15" ht="16.5" customHeight="1" thickBot="1">
      <c r="B59" s="275"/>
      <c r="C59" s="251" t="s">
        <v>52</v>
      </c>
      <c r="D59" s="252"/>
      <c r="E59" s="253"/>
      <c r="F59" s="168"/>
      <c r="G59" s="87"/>
      <c r="H59" s="87"/>
      <c r="I59" s="87">
        <f>COUNTIF(I15:I50,3)</f>
        <v>0</v>
      </c>
      <c r="J59" s="88">
        <f>COUNTIF(J15:J50,3)</f>
        <v>0</v>
      </c>
      <c r="K59" s="83"/>
      <c r="L59" s="24"/>
      <c r="M59" s="25"/>
      <c r="N59" s="21"/>
      <c r="O59" s="21"/>
    </row>
    <row r="60" spans="2:15" ht="16.5" customHeight="1">
      <c r="B60" s="275"/>
      <c r="C60" s="245" t="s">
        <v>54</v>
      </c>
      <c r="D60" s="246"/>
      <c r="E60" s="247"/>
      <c r="F60" s="166"/>
      <c r="G60" s="84"/>
      <c r="H60" s="84"/>
      <c r="I60" s="84">
        <f>COUNTIF(I15:I50,4)</f>
        <v>0</v>
      </c>
      <c r="J60" s="85">
        <f>COUNTIF(J15:J50,4)</f>
        <v>0</v>
      </c>
      <c r="K60" s="83"/>
      <c r="L60" s="24"/>
      <c r="M60" s="25"/>
      <c r="N60" s="21"/>
      <c r="O60" s="21"/>
    </row>
    <row r="61" spans="2:15" ht="16.5" customHeight="1">
      <c r="B61" s="275"/>
      <c r="C61" s="241" t="s">
        <v>55</v>
      </c>
      <c r="D61" s="242"/>
      <c r="E61" s="243"/>
      <c r="F61" s="167"/>
      <c r="G61" s="23"/>
      <c r="H61" s="23"/>
      <c r="I61" s="23">
        <f>COUNTIF(I15:I50,5)</f>
        <v>0</v>
      </c>
      <c r="J61" s="86">
        <f>COUNTIF(J15:J50,5)</f>
        <v>0</v>
      </c>
      <c r="K61" s="83"/>
      <c r="L61" s="24"/>
      <c r="M61" s="25"/>
      <c r="N61" s="21"/>
      <c r="O61" s="21"/>
    </row>
    <row r="62" spans="2:15" ht="16.5" customHeight="1" thickBot="1">
      <c r="B62" s="275"/>
      <c r="C62" s="251" t="s">
        <v>56</v>
      </c>
      <c r="D62" s="252"/>
      <c r="E62" s="253"/>
      <c r="F62" s="168"/>
      <c r="G62" s="87"/>
      <c r="H62" s="87"/>
      <c r="I62" s="87">
        <f>COUNTIF(I15:I50,6)</f>
        <v>0</v>
      </c>
      <c r="J62" s="88">
        <f>COUNTIF(J15:J50,6)</f>
        <v>0</v>
      </c>
      <c r="K62" s="83"/>
      <c r="L62" s="24"/>
      <c r="M62" s="25"/>
      <c r="N62" s="21"/>
      <c r="O62" s="21"/>
    </row>
    <row r="63" spans="2:15" ht="16.5" customHeight="1">
      <c r="B63" s="275"/>
      <c r="C63" s="271" t="s">
        <v>57</v>
      </c>
      <c r="D63" s="272"/>
      <c r="E63" s="273"/>
      <c r="F63" s="166"/>
      <c r="G63" s="84"/>
      <c r="H63" s="84"/>
      <c r="I63" s="84">
        <f>COUNTIF(I15:I50,7)</f>
        <v>0</v>
      </c>
      <c r="J63" s="85">
        <f>COUNTIF(J15:J50,7)</f>
        <v>0</v>
      </c>
      <c r="K63" s="83"/>
      <c r="L63" s="24"/>
      <c r="M63" s="25"/>
      <c r="N63" s="21"/>
      <c r="O63" s="21"/>
    </row>
    <row r="64" spans="2:15" ht="16.5" customHeight="1">
      <c r="B64" s="275"/>
      <c r="C64" s="241" t="s">
        <v>58</v>
      </c>
      <c r="D64" s="242"/>
      <c r="E64" s="243"/>
      <c r="F64" s="167"/>
      <c r="G64" s="23"/>
      <c r="H64" s="23"/>
      <c r="I64" s="23">
        <f>COUNTIF(I15:I50,8)</f>
        <v>0</v>
      </c>
      <c r="J64" s="86">
        <f>COUNTIF(J15:J50,8)</f>
        <v>0</v>
      </c>
      <c r="K64" s="83"/>
      <c r="L64" s="24"/>
      <c r="M64" s="25"/>
      <c r="N64" s="21"/>
      <c r="O64" s="21"/>
    </row>
    <row r="65" spans="2:15" ht="16.5" customHeight="1" thickBot="1">
      <c r="B65" s="275"/>
      <c r="C65" s="248" t="s">
        <v>59</v>
      </c>
      <c r="D65" s="249"/>
      <c r="E65" s="250"/>
      <c r="F65" s="168"/>
      <c r="G65" s="87"/>
      <c r="H65" s="87"/>
      <c r="I65" s="87">
        <f>COUNTIF(I15:I50,9)</f>
        <v>0</v>
      </c>
      <c r="J65" s="88">
        <f>COUNTIF(J15:J50,9)</f>
        <v>0</v>
      </c>
      <c r="K65" s="83"/>
      <c r="L65" s="24"/>
      <c r="M65" s="25"/>
      <c r="N65" s="21"/>
      <c r="O65" s="21"/>
    </row>
    <row r="66" spans="2:15" ht="16.5" customHeight="1">
      <c r="B66" s="275"/>
      <c r="C66" s="245" t="s">
        <v>60</v>
      </c>
      <c r="D66" s="246"/>
      <c r="E66" s="247"/>
      <c r="F66" s="166"/>
      <c r="G66" s="84"/>
      <c r="H66" s="84"/>
      <c r="I66" s="84">
        <f>COUNTIF(I15:I50,10)</f>
        <v>0</v>
      </c>
      <c r="J66" s="85">
        <f>COUNTIF(J15:J50,10)</f>
        <v>0</v>
      </c>
      <c r="K66" s="83"/>
      <c r="L66" s="24"/>
      <c r="M66" s="25"/>
      <c r="N66" s="21"/>
      <c r="O66" s="21"/>
    </row>
    <row r="67" spans="2:15" ht="16.5" customHeight="1">
      <c r="B67" s="275"/>
      <c r="C67" s="241" t="s">
        <v>61</v>
      </c>
      <c r="D67" s="242"/>
      <c r="E67" s="243"/>
      <c r="F67" s="167"/>
      <c r="G67" s="23"/>
      <c r="H67" s="23"/>
      <c r="I67" s="23">
        <f>COUNTIF(I15:I50,11)</f>
        <v>0</v>
      </c>
      <c r="J67" s="86">
        <f>COUNTIF(J15:J50,11)</f>
        <v>0</v>
      </c>
      <c r="K67" s="83"/>
      <c r="L67" s="24"/>
      <c r="M67" s="25"/>
      <c r="N67" s="21"/>
      <c r="O67" s="21"/>
    </row>
    <row r="68" spans="2:15" ht="16.5" customHeight="1" thickBot="1">
      <c r="B68" s="276"/>
      <c r="C68" s="251" t="s">
        <v>62</v>
      </c>
      <c r="D68" s="252"/>
      <c r="E68" s="253"/>
      <c r="F68" s="168"/>
      <c r="G68" s="87"/>
      <c r="H68" s="87"/>
      <c r="I68" s="87">
        <f>COUNTIF(I15:I50,12)</f>
        <v>0</v>
      </c>
      <c r="J68" s="88">
        <f>COUNTIF(J15:J50,12)</f>
        <v>0</v>
      </c>
      <c r="K68" s="83"/>
      <c r="L68" s="24"/>
      <c r="M68" s="25"/>
      <c r="N68" s="21"/>
      <c r="O68" s="21"/>
    </row>
    <row r="69" spans="4:15" ht="16.5" customHeight="1" hidden="1">
      <c r="D69" s="26"/>
      <c r="E69" s="26"/>
      <c r="F69" s="26"/>
      <c r="G69" s="26"/>
      <c r="H69" s="26"/>
      <c r="I69" s="26">
        <f>SUM(I57:I68)</f>
        <v>0</v>
      </c>
      <c r="J69" s="26">
        <f>SUM(J57:J68)</f>
        <v>0</v>
      </c>
      <c r="N69" s="26"/>
      <c r="O69" s="26">
        <f>COUNTIF(O15:O50,"розбіжність")</f>
        <v>0</v>
      </c>
    </row>
    <row r="70" spans="5:10" ht="10.5" customHeight="1">
      <c r="E70" s="27"/>
      <c r="F70" s="27"/>
      <c r="G70" s="27"/>
      <c r="H70" s="27"/>
      <c r="I70" s="27"/>
      <c r="J70" s="27"/>
    </row>
    <row r="71" spans="2:10" ht="16.5" customHeight="1">
      <c r="B71" s="235" t="s">
        <v>153</v>
      </c>
      <c r="C71" s="236"/>
      <c r="D71" s="236"/>
      <c r="E71" s="237"/>
      <c r="F71" s="28"/>
      <c r="G71" s="28"/>
      <c r="H71" s="28"/>
      <c r="I71" s="28">
        <f>I68+I67+I66</f>
        <v>0</v>
      </c>
      <c r="J71" s="28">
        <f>J68+J67+J66</f>
        <v>0</v>
      </c>
    </row>
    <row r="72" spans="2:10" ht="16.5" customHeight="1">
      <c r="B72" s="235" t="s">
        <v>154</v>
      </c>
      <c r="C72" s="236"/>
      <c r="D72" s="236"/>
      <c r="E72" s="237"/>
      <c r="F72" s="28"/>
      <c r="G72" s="28"/>
      <c r="H72" s="28"/>
      <c r="I72" s="28">
        <f>I65+I64+I63</f>
        <v>0</v>
      </c>
      <c r="J72" s="28">
        <f>J65+J64+J63</f>
        <v>0</v>
      </c>
    </row>
    <row r="73" spans="2:10" ht="16.5" customHeight="1">
      <c r="B73" s="235" t="s">
        <v>155</v>
      </c>
      <c r="C73" s="236"/>
      <c r="D73" s="236"/>
      <c r="E73" s="237"/>
      <c r="F73" s="28"/>
      <c r="G73" s="28"/>
      <c r="H73" s="28"/>
      <c r="I73" s="28">
        <f>I62+I61+I60</f>
        <v>0</v>
      </c>
      <c r="J73" s="28">
        <f>J62+J61+J60</f>
        <v>0</v>
      </c>
    </row>
    <row r="74" spans="2:10" ht="16.5" customHeight="1">
      <c r="B74" s="235" t="s">
        <v>156</v>
      </c>
      <c r="C74" s="236"/>
      <c r="D74" s="236"/>
      <c r="E74" s="237"/>
      <c r="F74" s="28"/>
      <c r="G74" s="28"/>
      <c r="H74" s="28"/>
      <c r="I74" s="28">
        <f>I59+I58+I57</f>
        <v>0</v>
      </c>
      <c r="J74" s="28">
        <f>J59+J58+J57</f>
        <v>0</v>
      </c>
    </row>
    <row r="75" spans="2:4" ht="7.5" customHeight="1">
      <c r="B75" s="277"/>
      <c r="C75" s="278"/>
      <c r="D75" s="44"/>
    </row>
    <row r="76" spans="2:10" ht="15.75" customHeight="1">
      <c r="B76" s="235" t="s">
        <v>152</v>
      </c>
      <c r="C76" s="236"/>
      <c r="D76" s="236"/>
      <c r="E76" s="237"/>
      <c r="F76" s="29"/>
      <c r="G76" s="29"/>
      <c r="H76" s="29"/>
      <c r="I76" s="29" t="e">
        <f>I71/I69</f>
        <v>#DIV/0!</v>
      </c>
      <c r="J76" s="29" t="e">
        <f>J71/J69</f>
        <v>#DIV/0!</v>
      </c>
    </row>
    <row r="77" spans="2:10" ht="15.75" customHeight="1">
      <c r="B77" s="235" t="s">
        <v>157</v>
      </c>
      <c r="C77" s="236"/>
      <c r="D77" s="236"/>
      <c r="E77" s="237"/>
      <c r="F77" s="29"/>
      <c r="G77" s="29"/>
      <c r="H77" s="29"/>
      <c r="I77" s="29" t="e">
        <f>I72/I69</f>
        <v>#DIV/0!</v>
      </c>
      <c r="J77" s="29" t="e">
        <f>J72/J69</f>
        <v>#DIV/0!</v>
      </c>
    </row>
    <row r="78" spans="2:10" ht="15.75" customHeight="1">
      <c r="B78" s="235" t="s">
        <v>158</v>
      </c>
      <c r="C78" s="236"/>
      <c r="D78" s="236"/>
      <c r="E78" s="237"/>
      <c r="F78" s="29"/>
      <c r="G78" s="29"/>
      <c r="H78" s="29"/>
      <c r="I78" s="29" t="e">
        <f>I73/I69</f>
        <v>#DIV/0!</v>
      </c>
      <c r="J78" s="29" t="e">
        <f>J73/J69</f>
        <v>#DIV/0!</v>
      </c>
    </row>
    <row r="79" spans="2:10" ht="15.75" customHeight="1">
      <c r="B79" s="235" t="s">
        <v>159</v>
      </c>
      <c r="C79" s="236"/>
      <c r="D79" s="236"/>
      <c r="E79" s="237"/>
      <c r="F79" s="29"/>
      <c r="G79" s="29"/>
      <c r="H79" s="29"/>
      <c r="I79" s="29" t="e">
        <f>I74/I69</f>
        <v>#DIV/0!</v>
      </c>
      <c r="J79" s="29" t="e">
        <f>J74/J69</f>
        <v>#DIV/0!</v>
      </c>
    </row>
    <row r="81" spans="2:10" ht="15.75" customHeight="1">
      <c r="B81" s="235" t="s">
        <v>1</v>
      </c>
      <c r="C81" s="236"/>
      <c r="D81" s="236"/>
      <c r="E81" s="237"/>
      <c r="F81" s="29"/>
      <c r="G81" s="29"/>
      <c r="H81" s="29"/>
      <c r="I81" s="29" t="e">
        <f>I76+I77</f>
        <v>#DIV/0!</v>
      </c>
      <c r="J81" s="29" t="e">
        <f>J76+J77</f>
        <v>#DIV/0!</v>
      </c>
    </row>
    <row r="82" spans="2:10" ht="15.75" customHeight="1">
      <c r="B82" s="235" t="s">
        <v>13</v>
      </c>
      <c r="C82" s="236"/>
      <c r="D82" s="236"/>
      <c r="E82" s="237"/>
      <c r="F82" s="29"/>
      <c r="G82" s="29"/>
      <c r="H82" s="29"/>
      <c r="I82" s="29" t="e">
        <f>I76+I77+I78</f>
        <v>#DIV/0!</v>
      </c>
      <c r="J82" s="29" t="e">
        <f>J76+J77+J78</f>
        <v>#DIV/0!</v>
      </c>
    </row>
    <row r="83" spans="2:10" ht="15.75" customHeight="1">
      <c r="B83" s="235" t="s">
        <v>2</v>
      </c>
      <c r="C83" s="236"/>
      <c r="D83" s="236"/>
      <c r="E83" s="237"/>
      <c r="F83" s="30"/>
      <c r="G83" s="30"/>
      <c r="H83" s="30"/>
      <c r="I83" s="30" t="e">
        <f>(I57+I58*2+I59*3+I60*4+I61*5+I62*6+I63*7+I64*8+I65*9+I66*10+I67*11+I68*12)/I69</f>
        <v>#DIV/0!</v>
      </c>
      <c r="J83" s="30" t="e">
        <f>(J57+J58*2+J59*3+J60*4+J61*5+J62*6+J63*7+J64*8+J65*9+J66*10+J67*11+J68*12)/J69</f>
        <v>#DIV/0!</v>
      </c>
    </row>
    <row r="84" spans="2:10" ht="15.75" customHeight="1">
      <c r="B84" s="235" t="s">
        <v>11</v>
      </c>
      <c r="C84" s="236"/>
      <c r="D84" s="236"/>
      <c r="E84" s="237"/>
      <c r="F84" s="29"/>
      <c r="G84" s="29"/>
      <c r="H84" s="29"/>
      <c r="I84" s="29" t="e">
        <f>(I71*1+I72*0.64+I73*0.36+I74*0.16)/I69</f>
        <v>#DIV/0!</v>
      </c>
      <c r="J84" s="29" t="e">
        <f>(J71*1+J72*0.64+J73*0.36+J74*0.16)/J69</f>
        <v>#DIV/0!</v>
      </c>
    </row>
    <row r="86" spans="2:9" ht="30.75" customHeight="1">
      <c r="B86" s="279" t="s">
        <v>28</v>
      </c>
      <c r="C86" s="279"/>
      <c r="D86" s="279"/>
      <c r="E86" s="279"/>
      <c r="I86" s="29" t="e">
        <f>N69/I55</f>
        <v>#DIV/0!</v>
      </c>
    </row>
    <row r="88" spans="2:9" ht="15.75">
      <c r="B88" s="279" t="s">
        <v>11</v>
      </c>
      <c r="C88" s="279"/>
      <c r="D88" s="279"/>
      <c r="E88" s="279"/>
      <c r="I88" s="29" t="e">
        <f>J84</f>
        <v>#DIV/0!</v>
      </c>
    </row>
    <row r="90" spans="2:9" ht="15.75">
      <c r="B90" s="279" t="s">
        <v>12</v>
      </c>
      <c r="C90" s="279"/>
      <c r="D90" s="279"/>
      <c r="E90" s="279"/>
      <c r="F90" s="24"/>
      <c r="G90" s="24"/>
      <c r="H90" s="24"/>
      <c r="I90" s="29" t="e">
        <f>O69/I55</f>
        <v>#DIV/0!</v>
      </c>
    </row>
    <row r="93" spans="2:14" s="4" customFormat="1" ht="16.5" customHeight="1" thickBot="1">
      <c r="B93" s="182" t="s">
        <v>24</v>
      </c>
      <c r="C93" s="182"/>
      <c r="D93" s="78">
        <f>'Заповнюємо № 3'!D68</f>
        <v>0</v>
      </c>
      <c r="E93" s="59"/>
      <c r="F93" s="59"/>
      <c r="G93" s="59"/>
      <c r="H93" s="59"/>
      <c r="I93" s="59"/>
      <c r="J93" s="59"/>
      <c r="K93" s="59"/>
      <c r="L93" s="59"/>
      <c r="M93" s="59"/>
      <c r="N93" s="59"/>
    </row>
    <row r="94" spans="2:6" s="4" customFormat="1" ht="16.5" customHeight="1">
      <c r="B94" s="40"/>
      <c r="C94" s="40"/>
      <c r="D94" s="40"/>
      <c r="E94" s="40"/>
      <c r="F94" s="40"/>
    </row>
    <row r="95" spans="2:15" s="4" customFormat="1" ht="16.5" customHeight="1" thickBot="1">
      <c r="B95" s="182" t="s">
        <v>25</v>
      </c>
      <c r="C95" s="182"/>
      <c r="D95" s="77"/>
      <c r="E95" s="39"/>
      <c r="F95" s="57"/>
      <c r="G95" s="57"/>
      <c r="H95" s="57"/>
      <c r="I95" s="270">
        <f>'Заповнюємо № 3'!D70</f>
        <v>0</v>
      </c>
      <c r="J95" s="270"/>
      <c r="K95" s="270"/>
      <c r="L95" s="270"/>
      <c r="M95" s="270"/>
      <c r="N95" s="270"/>
      <c r="O95" s="270"/>
    </row>
    <row r="96" spans="2:15" s="4" customFormat="1" ht="21" customHeight="1">
      <c r="B96" s="40"/>
      <c r="C96" s="66" t="s">
        <v>160</v>
      </c>
      <c r="D96" s="76" t="s">
        <v>49</v>
      </c>
      <c r="E96" s="75"/>
      <c r="F96" s="74"/>
      <c r="G96" s="74"/>
      <c r="H96" s="74"/>
      <c r="I96" s="269" t="s">
        <v>50</v>
      </c>
      <c r="J96" s="269"/>
      <c r="K96" s="269"/>
      <c r="L96" s="269"/>
      <c r="M96" s="269"/>
      <c r="N96" s="269"/>
      <c r="O96" s="269"/>
    </row>
    <row r="97" spans="2:6" s="4" customFormat="1" ht="16.5" customHeight="1">
      <c r="B97" s="39"/>
      <c r="C97" s="39"/>
      <c r="D97" s="39"/>
      <c r="E97" s="39"/>
      <c r="F97" s="39"/>
    </row>
    <row r="98" spans="2:15" s="4" customFormat="1" ht="16.5" customHeight="1" thickBot="1">
      <c r="B98" s="182" t="s">
        <v>27</v>
      </c>
      <c r="C98" s="182"/>
      <c r="D98" s="77"/>
      <c r="E98" s="39"/>
      <c r="F98" s="57"/>
      <c r="G98" s="57"/>
      <c r="H98" s="57"/>
      <c r="I98" s="270">
        <f>'Заповнюємо № 3'!D73</f>
        <v>0</v>
      </c>
      <c r="J98" s="270"/>
      <c r="K98" s="270"/>
      <c r="L98" s="270"/>
      <c r="M98" s="270"/>
      <c r="N98" s="270"/>
      <c r="O98" s="270"/>
    </row>
    <row r="99" spans="2:15" s="4" customFormat="1" ht="16.5" customHeight="1">
      <c r="B99" s="41"/>
      <c r="D99" s="76" t="s">
        <v>49</v>
      </c>
      <c r="E99" s="75"/>
      <c r="F99" s="74"/>
      <c r="G99" s="74"/>
      <c r="H99" s="74"/>
      <c r="I99" s="269" t="s">
        <v>50</v>
      </c>
      <c r="J99" s="269"/>
      <c r="K99" s="269"/>
      <c r="L99" s="269"/>
      <c r="M99" s="269"/>
      <c r="N99" s="269"/>
      <c r="O99" s="269"/>
    </row>
  </sheetData>
  <sheetProtection password="C4EF" sheet="1" objects="1" scenarios="1"/>
  <mergeCells count="91">
    <mergeCell ref="E8:J8"/>
    <mergeCell ref="E6:I6"/>
    <mergeCell ref="B93:C93"/>
    <mergeCell ref="B90:E90"/>
    <mergeCell ref="B86:E86"/>
    <mergeCell ref="B88:E88"/>
    <mergeCell ref="C64:E64"/>
    <mergeCell ref="B82:E82"/>
    <mergeCell ref="B83:E83"/>
    <mergeCell ref="B84:E84"/>
    <mergeCell ref="I99:O99"/>
    <mergeCell ref="B98:C98"/>
    <mergeCell ref="I95:O95"/>
    <mergeCell ref="I96:O96"/>
    <mergeCell ref="I98:O98"/>
    <mergeCell ref="B95:C95"/>
    <mergeCell ref="C15:E15"/>
    <mergeCell ref="C55:E55"/>
    <mergeCell ref="B57:B68"/>
    <mergeCell ref="C16:E16"/>
    <mergeCell ref="C17:E17"/>
    <mergeCell ref="C18:E18"/>
    <mergeCell ref="C19:E19"/>
    <mergeCell ref="C24:E24"/>
    <mergeCell ref="C65:E65"/>
    <mergeCell ref="C66:E66"/>
    <mergeCell ref="C62:E62"/>
    <mergeCell ref="C63:E63"/>
    <mergeCell ref="B73:E73"/>
    <mergeCell ref="B74:E74"/>
    <mergeCell ref="B71:E71"/>
    <mergeCell ref="B72:E72"/>
    <mergeCell ref="C67:E67"/>
    <mergeCell ref="C68:E68"/>
    <mergeCell ref="B9:C9"/>
    <mergeCell ref="B13:B14"/>
    <mergeCell ref="B8:C8"/>
    <mergeCell ref="B10:C10"/>
    <mergeCell ref="B11:C11"/>
    <mergeCell ref="B75:C75"/>
    <mergeCell ref="C57:E57"/>
    <mergeCell ref="C59:E59"/>
    <mergeCell ref="C60:E60"/>
    <mergeCell ref="C61:E61"/>
    <mergeCell ref="B2:O2"/>
    <mergeCell ref="O13:O14"/>
    <mergeCell ref="N13:N14"/>
    <mergeCell ref="B6:C6"/>
    <mergeCell ref="B7:C7"/>
    <mergeCell ref="I13:J13"/>
    <mergeCell ref="C13:E14"/>
    <mergeCell ref="B3:C3"/>
    <mergeCell ref="B4:C4"/>
    <mergeCell ref="B5:C5"/>
    <mergeCell ref="C25:E25"/>
    <mergeCell ref="C26:E26"/>
    <mergeCell ref="C27:E27"/>
    <mergeCell ref="C20:E20"/>
    <mergeCell ref="C21:E21"/>
    <mergeCell ref="C22:E22"/>
    <mergeCell ref="C23:E23"/>
    <mergeCell ref="C42:E42"/>
    <mergeCell ref="C43:E43"/>
    <mergeCell ref="C28:E28"/>
    <mergeCell ref="C29:E29"/>
    <mergeCell ref="C30:E30"/>
    <mergeCell ref="C31:E31"/>
    <mergeCell ref="C32:E32"/>
    <mergeCell ref="C33:E33"/>
    <mergeCell ref="C34:E34"/>
    <mergeCell ref="C35:E35"/>
    <mergeCell ref="C49:E49"/>
    <mergeCell ref="C50:E50"/>
    <mergeCell ref="C58:E58"/>
    <mergeCell ref="C53:E53"/>
    <mergeCell ref="C36:E36"/>
    <mergeCell ref="C37:E37"/>
    <mergeCell ref="C38:E38"/>
    <mergeCell ref="C39:E39"/>
    <mergeCell ref="C40:E40"/>
    <mergeCell ref="C41:E41"/>
    <mergeCell ref="B81:E81"/>
    <mergeCell ref="B76:E76"/>
    <mergeCell ref="B77:E77"/>
    <mergeCell ref="B78:E78"/>
    <mergeCell ref="B79:E79"/>
    <mergeCell ref="C44:E44"/>
    <mergeCell ref="C45:E45"/>
    <mergeCell ref="C46:E46"/>
    <mergeCell ref="C47:E47"/>
    <mergeCell ref="C48:E48"/>
  </mergeCells>
  <conditionalFormatting sqref="B15:B50">
    <cfRule type="expression" priority="1" dxfId="75" stopIfTrue="1">
      <formula>C15=0</formula>
    </cfRule>
  </conditionalFormatting>
  <conditionalFormatting sqref="C53 C55 D98 D95 D93 I15:M50 C58:C68 I10 I98 F71:H74 I95 F57:J68 B57:C57 C15:E50 D3:D11 E4:E11 J6 O8">
    <cfRule type="cellIs" priority="2" dxfId="75" operator="equal" stopIfTrue="1">
      <formula>0</formula>
    </cfRule>
  </conditionalFormatting>
  <conditionalFormatting sqref="N15:N50">
    <cfRule type="cellIs" priority="3" dxfId="79" operator="equal" stopIfTrue="1">
      <formula>"розбіжність"</formula>
    </cfRule>
    <cfRule type="cellIs" priority="4" dxfId="75" operator="greaterThanOrEqual" stopIfTrue="1">
      <formula>1</formula>
    </cfRule>
  </conditionalFormatting>
  <conditionalFormatting sqref="O15:O50">
    <cfRule type="cellIs" priority="5" dxfId="79" operator="equal" stopIfTrue="1">
      <formula>"розбіжність"</formula>
    </cfRule>
  </conditionalFormatting>
  <conditionalFormatting sqref="I76:I79 I81:I84 I71:I74">
    <cfRule type="expression" priority="8" dxfId="75" stopIfTrue="1">
      <formula>$I$69=0</formula>
    </cfRule>
  </conditionalFormatting>
  <conditionalFormatting sqref="J76:J79 J81:J84 I86 I88 I90 J71:J74">
    <cfRule type="expression" priority="9" dxfId="75" stopIfTrue="1">
      <formula>$J$69=0</formula>
    </cfRule>
  </conditionalFormatting>
  <printOptions/>
  <pageMargins left="0.13" right="0.04" top="0.32" bottom="0.28" header="0.2" footer="0.28"/>
  <pageSetup horizontalDpi="600" verticalDpi="600" orientation="portrait" paperSize="9" scale="82" r:id="rId1"/>
  <rowBreaks count="1" manualBreakCount="1">
    <brk id="5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B2:N22"/>
  <sheetViews>
    <sheetView zoomScale="75" zoomScaleNormal="75" zoomScalePageLayoutView="0" workbookViewId="0" topLeftCell="A1">
      <selection activeCell="K16" sqref="K15:K16"/>
    </sheetView>
  </sheetViews>
  <sheetFormatPr defaultColWidth="9.00390625" defaultRowHeight="12.75"/>
  <cols>
    <col min="1" max="2" width="2.25390625" style="48" customWidth="1"/>
    <col min="3" max="3" width="51.375" style="48" customWidth="1"/>
    <col min="4" max="4" width="22.625" style="48" customWidth="1"/>
    <col min="5" max="5" width="23.25390625" style="48" customWidth="1"/>
    <col min="6" max="6" width="22.625" style="48" customWidth="1"/>
    <col min="7" max="7" width="20.875" style="48" customWidth="1"/>
    <col min="8" max="9" width="7.375" style="48" customWidth="1"/>
    <col min="10" max="16384" width="9.125" style="48" customWidth="1"/>
  </cols>
  <sheetData>
    <row r="2" spans="2:14" ht="18.75" customHeight="1">
      <c r="B2" s="47"/>
      <c r="C2" s="280" t="s">
        <v>29</v>
      </c>
      <c r="D2" s="280"/>
      <c r="E2" s="280"/>
      <c r="F2" s="280"/>
      <c r="G2" s="280"/>
      <c r="H2" s="47"/>
      <c r="I2" s="47"/>
      <c r="J2" s="47"/>
      <c r="K2" s="47"/>
      <c r="L2" s="47"/>
      <c r="M2" s="47"/>
      <c r="N2" s="47"/>
    </row>
    <row r="3" spans="2:14" ht="36" customHeight="1">
      <c r="B3" s="47"/>
      <c r="C3" s="36"/>
      <c r="D3" s="36"/>
      <c r="E3" s="36"/>
      <c r="F3" s="36"/>
      <c r="G3" s="36"/>
      <c r="H3" s="47"/>
      <c r="I3" s="47"/>
      <c r="J3" s="47"/>
      <c r="K3" s="47"/>
      <c r="L3" s="47"/>
      <c r="M3" s="47"/>
      <c r="N3" s="47"/>
    </row>
    <row r="4" spans="2:14" ht="18.75" customHeight="1">
      <c r="B4" s="47"/>
      <c r="C4" s="49" t="s">
        <v>19</v>
      </c>
      <c r="D4" s="50">
        <f>'Заповнюємо № 3'!FY42</f>
        <v>0</v>
      </c>
      <c r="E4" s="54"/>
      <c r="F4" s="54"/>
      <c r="G4" s="36"/>
      <c r="H4" s="47"/>
      <c r="I4" s="47"/>
      <c r="J4" s="47"/>
      <c r="K4" s="47"/>
      <c r="L4" s="47"/>
      <c r="M4" s="47"/>
      <c r="N4" s="47"/>
    </row>
    <row r="5" spans="2:14" ht="18.75" customHeight="1">
      <c r="B5" s="47"/>
      <c r="C5" s="49"/>
      <c r="D5" s="36"/>
      <c r="E5" s="36"/>
      <c r="F5" s="36"/>
      <c r="G5" s="36"/>
      <c r="H5" s="47"/>
      <c r="I5" s="47"/>
      <c r="J5" s="47"/>
      <c r="K5" s="47"/>
      <c r="L5" s="47"/>
      <c r="M5" s="47"/>
      <c r="N5" s="47"/>
    </row>
    <row r="6" spans="2:14" ht="18.75" customHeight="1">
      <c r="B6" s="47"/>
      <c r="C6" s="49" t="s">
        <v>0</v>
      </c>
      <c r="D6" s="50">
        <f>'Заповнюємо № 3'!D7</f>
        <v>1</v>
      </c>
      <c r="E6" s="54"/>
      <c r="F6" s="54"/>
      <c r="G6" s="36"/>
      <c r="H6" s="47"/>
      <c r="I6" s="47"/>
      <c r="J6" s="47"/>
      <c r="K6" s="47"/>
      <c r="L6" s="47"/>
      <c r="M6" s="47"/>
      <c r="N6" s="47"/>
    </row>
    <row r="7" spans="2:14" ht="18.75" customHeight="1">
      <c r="B7" s="36"/>
      <c r="C7" s="36"/>
      <c r="D7" s="36"/>
      <c r="E7" s="36"/>
      <c r="F7" s="36"/>
      <c r="G7" s="47"/>
      <c r="H7" s="47"/>
      <c r="I7" s="47"/>
      <c r="J7" s="47"/>
      <c r="K7" s="47"/>
      <c r="L7" s="47"/>
      <c r="M7" s="47"/>
      <c r="N7" s="47"/>
    </row>
    <row r="8" spans="3:9" ht="56.25" customHeight="1">
      <c r="C8" s="53" t="s">
        <v>30</v>
      </c>
      <c r="D8" s="53" t="s">
        <v>21</v>
      </c>
      <c r="E8" s="53" t="s">
        <v>31</v>
      </c>
      <c r="F8" s="53" t="s">
        <v>33</v>
      </c>
      <c r="G8" s="53" t="s">
        <v>34</v>
      </c>
      <c r="H8" s="51"/>
      <c r="I8" s="51"/>
    </row>
    <row r="9" spans="2:7" s="52" customFormat="1" ht="30" customHeight="1">
      <c r="B9" s="49"/>
      <c r="C9" s="61">
        <f>'Заповнюємо № 3'!D10</f>
        <v>0</v>
      </c>
      <c r="D9" s="62">
        <f>'Протокол № 3'!D10</f>
      </c>
      <c r="E9" s="62">
        <f>'Протокол № 3'!I10</f>
      </c>
      <c r="F9" s="62">
        <f>'Заповнюємо № 3'!FY240</f>
      </c>
      <c r="G9" s="63">
        <f>'Заповнюємо № 3'!FY174</f>
      </c>
    </row>
    <row r="10" spans="2:7" s="52" customFormat="1" ht="30" customHeight="1">
      <c r="B10" s="49"/>
      <c r="C10" s="65"/>
      <c r="D10" s="66"/>
      <c r="E10" s="66"/>
      <c r="F10" s="66"/>
      <c r="G10" s="67"/>
    </row>
    <row r="11" ht="18.75" hidden="1">
      <c r="C11" s="48">
        <f>'Протокол № 3'!J69</f>
        <v>0</v>
      </c>
    </row>
    <row r="12" spans="3:7" ht="31.5" customHeight="1">
      <c r="C12" s="281" t="s">
        <v>32</v>
      </c>
      <c r="D12" s="284" t="s">
        <v>35</v>
      </c>
      <c r="E12" s="285"/>
      <c r="F12" s="282" t="s">
        <v>36</v>
      </c>
      <c r="G12" s="283"/>
    </row>
    <row r="13" spans="3:7" ht="55.5" customHeight="1">
      <c r="C13" s="281"/>
      <c r="D13" s="286"/>
      <c r="E13" s="287"/>
      <c r="F13" s="53" t="s">
        <v>37</v>
      </c>
      <c r="G13" s="53" t="s">
        <v>150</v>
      </c>
    </row>
    <row r="14" spans="3:7" s="52" customFormat="1" ht="30.75" customHeight="1">
      <c r="C14" s="64">
        <f>'Заповнюємо № 3'!F9</f>
        <v>0</v>
      </c>
      <c r="D14" s="288" t="e">
        <f>'Протокол № 3'!I90</f>
        <v>#DIV/0!</v>
      </c>
      <c r="E14" s="289"/>
      <c r="F14" s="63">
        <f>'Заповнюємо № 3'!FZ240</f>
        <v>0</v>
      </c>
      <c r="G14" s="63">
        <f>IF('Заповнюємо № 3'!FZ55=1,"так",IF('Заповнюємо № 3'!FZ55=2,"ні",""))</f>
      </c>
    </row>
    <row r="16" spans="2:14" s="4" customFormat="1" ht="16.5" customHeight="1">
      <c r="B16" s="182" t="s">
        <v>24</v>
      </c>
      <c r="C16" s="182"/>
      <c r="D16" s="58">
        <f>'Заповнюємо № 3'!D68</f>
        <v>0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2:6" s="4" customFormat="1" ht="16.5" customHeight="1">
      <c r="B17" s="40"/>
      <c r="C17" s="40"/>
      <c r="D17" s="40"/>
      <c r="E17" s="40"/>
      <c r="F17" s="40"/>
    </row>
    <row r="18" spans="2:14" s="4" customFormat="1" ht="16.5" customHeight="1" thickBot="1">
      <c r="B18" s="182" t="s">
        <v>25</v>
      </c>
      <c r="C18" s="182"/>
      <c r="D18" s="77"/>
      <c r="E18" s="39"/>
      <c r="F18" s="270">
        <f>'Заповнюємо № 3'!D70</f>
        <v>0</v>
      </c>
      <c r="G18" s="270"/>
      <c r="H18" s="39"/>
      <c r="I18" s="39"/>
      <c r="J18" s="39"/>
      <c r="K18" s="39"/>
      <c r="L18" s="39"/>
      <c r="M18" s="39"/>
      <c r="N18" s="39"/>
    </row>
    <row r="19" spans="2:14" s="4" customFormat="1" ht="16.5" customHeight="1">
      <c r="B19" s="40"/>
      <c r="C19" s="66" t="s">
        <v>65</v>
      </c>
      <c r="D19" s="42" t="s">
        <v>64</v>
      </c>
      <c r="E19" s="42"/>
      <c r="F19" s="269" t="s">
        <v>50</v>
      </c>
      <c r="G19" s="269"/>
      <c r="H19" s="60"/>
      <c r="I19" s="60"/>
      <c r="J19" s="60"/>
      <c r="K19" s="60"/>
      <c r="L19" s="60"/>
      <c r="M19" s="60"/>
      <c r="N19" s="60"/>
    </row>
    <row r="20" spans="2:6" s="4" customFormat="1" ht="16.5" customHeight="1">
      <c r="B20" s="39"/>
      <c r="C20" s="39"/>
      <c r="D20" s="39"/>
      <c r="E20" s="39"/>
      <c r="F20" s="39"/>
    </row>
    <row r="21" spans="2:14" s="4" customFormat="1" ht="16.5" customHeight="1" thickBot="1">
      <c r="B21" s="182" t="s">
        <v>27</v>
      </c>
      <c r="C21" s="182"/>
      <c r="D21" s="77"/>
      <c r="E21" s="39"/>
      <c r="F21" s="270">
        <f>'Заповнюємо № 3'!D73</f>
        <v>0</v>
      </c>
      <c r="G21" s="270"/>
      <c r="H21" s="39"/>
      <c r="I21" s="39"/>
      <c r="J21" s="39"/>
      <c r="K21" s="39"/>
      <c r="L21" s="39"/>
      <c r="M21" s="39"/>
      <c r="N21" s="39"/>
    </row>
    <row r="22" spans="2:14" s="4" customFormat="1" ht="16.5" customHeight="1">
      <c r="B22" s="41"/>
      <c r="D22" s="42" t="s">
        <v>64</v>
      </c>
      <c r="E22" s="42"/>
      <c r="F22" s="269" t="s">
        <v>50</v>
      </c>
      <c r="G22" s="269"/>
      <c r="H22" s="60"/>
      <c r="I22" s="60"/>
      <c r="J22" s="60"/>
      <c r="K22" s="60"/>
      <c r="L22" s="60"/>
      <c r="M22" s="60"/>
      <c r="N22" s="60"/>
    </row>
  </sheetData>
  <sheetProtection password="C4EF" sheet="1" objects="1" scenarios="1"/>
  <mergeCells count="12">
    <mergeCell ref="B21:C21"/>
    <mergeCell ref="F19:G19"/>
    <mergeCell ref="F22:G22"/>
    <mergeCell ref="F21:G21"/>
    <mergeCell ref="C2:G2"/>
    <mergeCell ref="B16:C16"/>
    <mergeCell ref="B18:C18"/>
    <mergeCell ref="F18:G18"/>
    <mergeCell ref="C12:C13"/>
    <mergeCell ref="F12:G12"/>
    <mergeCell ref="D12:E13"/>
    <mergeCell ref="D14:E14"/>
  </mergeCells>
  <conditionalFormatting sqref="D4 D6 C14 C9:G10 F14:G14 D21 D18 D16 F18:G18 F21:G21">
    <cfRule type="cellIs" priority="1" dxfId="75" operator="equal" stopIfTrue="1">
      <formula>0</formula>
    </cfRule>
  </conditionalFormatting>
  <conditionalFormatting sqref="D14:E14">
    <cfRule type="expression" priority="3" dxfId="75" stopIfTrue="1">
      <formula>$C$9=0</formula>
    </cfRule>
  </conditionalFormatting>
  <printOptions/>
  <pageMargins left="0.23" right="0.28" top="0.34" bottom="0.37" header="0.29" footer="0.3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B2:W31"/>
  <sheetViews>
    <sheetView zoomScale="75" zoomScaleNormal="75" zoomScalePageLayoutView="0" workbookViewId="0" topLeftCell="A1">
      <selection activeCell="O21" sqref="O21"/>
    </sheetView>
  </sheetViews>
  <sheetFormatPr defaultColWidth="9.00390625" defaultRowHeight="12.75"/>
  <cols>
    <col min="1" max="1" width="1.37890625" style="0" customWidth="1"/>
    <col min="2" max="2" width="3.875" style="0" customWidth="1"/>
    <col min="3" max="3" width="47.00390625" style="0" customWidth="1"/>
    <col min="4" max="4" width="5.00390625" style="0" customWidth="1"/>
    <col min="5" max="5" width="6.25390625" style="0" customWidth="1"/>
    <col min="6" max="6" width="5.25390625" style="0" customWidth="1"/>
    <col min="7" max="7" width="6.125" style="0" customWidth="1"/>
    <col min="8" max="8" width="5.375" style="0" customWidth="1"/>
    <col min="9" max="9" width="6.75390625" style="0" customWidth="1"/>
    <col min="10" max="10" width="5.25390625" style="0" customWidth="1"/>
    <col min="11" max="11" width="6.125" style="0" customWidth="1"/>
    <col min="12" max="12" width="5.625" style="0" customWidth="1"/>
    <col min="13" max="13" width="6.625" style="0" customWidth="1"/>
    <col min="14" max="14" width="5.625" style="0" customWidth="1"/>
    <col min="15" max="15" width="6.375" style="0" customWidth="1"/>
    <col min="16" max="16" width="5.75390625" style="0" customWidth="1"/>
    <col min="17" max="17" width="6.75390625" style="0" customWidth="1"/>
    <col min="18" max="18" width="5.375" style="0" customWidth="1"/>
    <col min="19" max="19" width="5.75390625" style="0" customWidth="1"/>
    <col min="20" max="23" width="5.875" style="0" customWidth="1"/>
  </cols>
  <sheetData>
    <row r="2" spans="2:13" ht="15.75">
      <c r="B2" s="291" t="s">
        <v>118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2:13" ht="15.75">
      <c r="B3" s="292" t="s">
        <v>147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</row>
    <row r="4" spans="2:13" ht="15.75">
      <c r="B4" s="291" t="s">
        <v>171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</row>
    <row r="5" spans="2:13" ht="15.75"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</row>
    <row r="7" spans="2:13" ht="15.75">
      <c r="B7" s="145" t="str">
        <f>'Протокол № 3'!B3</f>
        <v>Район</v>
      </c>
      <c r="D7" s="156">
        <f>'Протокол № 3'!D3</f>
      </c>
      <c r="E7" s="3"/>
      <c r="F7" s="3"/>
      <c r="G7" s="3"/>
      <c r="H7" s="3"/>
      <c r="I7" s="3"/>
      <c r="J7" s="3"/>
      <c r="K7" s="3"/>
      <c r="L7" s="3"/>
      <c r="M7" s="3"/>
    </row>
    <row r="8" spans="2:13" ht="15.75">
      <c r="B8" s="145" t="str">
        <f>'Протокол № 3'!B4</f>
        <v>Населений пункт </v>
      </c>
      <c r="D8" s="155">
        <f>'Протокол № 3'!D4</f>
        <v>0</v>
      </c>
      <c r="E8" s="151"/>
      <c r="F8" s="151"/>
      <c r="G8" s="151"/>
      <c r="H8" s="151"/>
      <c r="I8" s="151"/>
      <c r="J8" s="151"/>
      <c r="K8" s="151"/>
      <c r="L8" s="151"/>
      <c r="M8" s="151"/>
    </row>
    <row r="9" spans="2:13" ht="15.75">
      <c r="B9" s="145" t="str">
        <f>'Протокол № 3'!B5</f>
        <v>Назва ЗНЗ              </v>
      </c>
      <c r="D9" s="155">
        <f>'Протокол № 3'!D5</f>
        <v>0</v>
      </c>
      <c r="E9" s="151"/>
      <c r="F9" s="151"/>
      <c r="G9" s="151"/>
      <c r="H9" s="151"/>
      <c r="I9" s="151"/>
      <c r="J9" s="151"/>
      <c r="K9" s="151"/>
      <c r="L9" s="151"/>
      <c r="M9" s="151"/>
    </row>
    <row r="10" spans="2:13" ht="15.75">
      <c r="B10" s="145" t="str">
        <f>'Протокол № 3'!B6</f>
        <v>Клас</v>
      </c>
      <c r="D10" s="154" t="str">
        <f>'Протокол № 3'!D6</f>
        <v>10-б</v>
      </c>
      <c r="E10" s="151"/>
      <c r="F10" s="151"/>
      <c r="G10" s="151"/>
      <c r="H10" s="151"/>
      <c r="I10" s="151"/>
      <c r="J10" s="151"/>
      <c r="K10" s="151"/>
      <c r="L10" s="151"/>
      <c r="M10" s="151"/>
    </row>
    <row r="11" spans="2:13" ht="15.75">
      <c r="B11" s="145" t="s">
        <v>164</v>
      </c>
      <c r="D11" s="157">
        <f>'Протокол № 3'!I53</f>
        <v>0</v>
      </c>
      <c r="E11" s="158"/>
      <c r="F11" s="158"/>
      <c r="G11" s="158"/>
      <c r="H11" s="158"/>
      <c r="I11" s="158"/>
      <c r="J11" s="158"/>
      <c r="K11" s="158"/>
      <c r="L11" s="158"/>
      <c r="M11" s="151"/>
    </row>
    <row r="12" spans="2:12" ht="3" customHeight="1">
      <c r="B12" s="145"/>
      <c r="D12" s="152"/>
      <c r="E12" s="152"/>
      <c r="F12" s="152"/>
      <c r="G12" s="152"/>
      <c r="H12" s="152"/>
      <c r="I12" s="152"/>
      <c r="J12" s="152"/>
      <c r="K12" s="152"/>
      <c r="L12" s="152"/>
    </row>
    <row r="13" spans="2:13" ht="15.75">
      <c r="B13" s="145" t="s">
        <v>119</v>
      </c>
      <c r="D13" s="159">
        <f>'Протокол № 3'!I55</f>
        <v>0</v>
      </c>
      <c r="E13" s="160"/>
      <c r="F13" s="160"/>
      <c r="G13" s="160"/>
      <c r="H13" s="152"/>
      <c r="I13" s="160"/>
      <c r="J13" s="160"/>
      <c r="K13" s="161" t="e">
        <f>D13/D11</f>
        <v>#DIV/0!</v>
      </c>
      <c r="L13" s="160"/>
      <c r="M13" s="3"/>
    </row>
    <row r="14" spans="4:13" ht="12.75">
      <c r="D14" s="294" t="s">
        <v>128</v>
      </c>
      <c r="E14" s="294"/>
      <c r="F14" s="294"/>
      <c r="G14" s="294"/>
      <c r="I14" s="294" t="s">
        <v>127</v>
      </c>
      <c r="J14" s="294"/>
      <c r="K14" s="294"/>
      <c r="L14" s="294"/>
      <c r="M14" s="294"/>
    </row>
    <row r="16" ht="15.75">
      <c r="B16" s="145" t="s">
        <v>120</v>
      </c>
    </row>
    <row r="18" spans="2:23" ht="15.75">
      <c r="B18" s="125"/>
      <c r="C18" s="149" t="s">
        <v>126</v>
      </c>
      <c r="D18" s="295">
        <v>1</v>
      </c>
      <c r="E18" s="295"/>
      <c r="F18" s="295">
        <v>2</v>
      </c>
      <c r="G18" s="295"/>
      <c r="H18" s="295">
        <v>3</v>
      </c>
      <c r="I18" s="295"/>
      <c r="J18" s="295">
        <v>4</v>
      </c>
      <c r="K18" s="295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</row>
    <row r="19" spans="2:23" ht="45" customHeight="1">
      <c r="B19" s="125"/>
      <c r="C19" s="146"/>
      <c r="D19" s="147" t="s">
        <v>124</v>
      </c>
      <c r="E19" s="148" t="s">
        <v>125</v>
      </c>
      <c r="F19" s="147" t="s">
        <v>124</v>
      </c>
      <c r="G19" s="148" t="s">
        <v>125</v>
      </c>
      <c r="H19" s="147" t="s">
        <v>124</v>
      </c>
      <c r="I19" s="148" t="s">
        <v>125</v>
      </c>
      <c r="J19" s="147" t="s">
        <v>124</v>
      </c>
      <c r="K19" s="148" t="s">
        <v>125</v>
      </c>
      <c r="L19" s="169"/>
      <c r="M19" s="170"/>
      <c r="N19" s="169"/>
      <c r="O19" s="170"/>
      <c r="P19" s="169"/>
      <c r="Q19" s="170"/>
      <c r="R19" s="169"/>
      <c r="S19" s="170"/>
      <c r="T19" s="169"/>
      <c r="U19" s="170"/>
      <c r="V19" s="169"/>
      <c r="W19" s="170"/>
    </row>
    <row r="20" spans="2:23" ht="15.75">
      <c r="B20" s="127">
        <v>1</v>
      </c>
      <c r="C20" s="150" t="s">
        <v>121</v>
      </c>
      <c r="D20" s="126">
        <f>'Заповнюємо № 3'!D60</f>
        <v>0</v>
      </c>
      <c r="E20" s="153" t="e">
        <f>D20/$D$13</f>
        <v>#DIV/0!</v>
      </c>
      <c r="F20" s="126">
        <f>'Заповнюємо № 3'!E60</f>
        <v>0</v>
      </c>
      <c r="G20" s="153" t="e">
        <f>F20/$D$13</f>
        <v>#DIV/0!</v>
      </c>
      <c r="H20" s="126">
        <f>'Заповнюємо № 3'!F60</f>
        <v>0</v>
      </c>
      <c r="I20" s="153" t="e">
        <f>H20/$D$13</f>
        <v>#DIV/0!</v>
      </c>
      <c r="J20" s="126">
        <f>'Заповнюємо № 3'!G60</f>
        <v>0</v>
      </c>
      <c r="K20" s="153" t="e">
        <f>J20/$D$13</f>
        <v>#DIV/0!</v>
      </c>
      <c r="L20" s="171"/>
      <c r="M20" s="172"/>
      <c r="N20" s="171"/>
      <c r="O20" s="172"/>
      <c r="P20" s="171"/>
      <c r="Q20" s="172"/>
      <c r="R20" s="171"/>
      <c r="S20" s="172"/>
      <c r="T20" s="171"/>
      <c r="U20" s="172"/>
      <c r="V20" s="171"/>
      <c r="W20" s="172"/>
    </row>
    <row r="21" spans="2:23" ht="15.75">
      <c r="B21" s="127">
        <v>2</v>
      </c>
      <c r="C21" s="150" t="s">
        <v>122</v>
      </c>
      <c r="D21" s="126">
        <f>'Заповнюємо № 3'!D61</f>
        <v>0</v>
      </c>
      <c r="E21" s="153" t="e">
        <f>D21/$D$13</f>
        <v>#DIV/0!</v>
      </c>
      <c r="F21" s="126">
        <f>'Заповнюємо № 3'!E61</f>
        <v>0</v>
      </c>
      <c r="G21" s="153" t="e">
        <f>F21/$D$13</f>
        <v>#DIV/0!</v>
      </c>
      <c r="H21" s="126">
        <f>'Заповнюємо № 3'!F61</f>
        <v>0</v>
      </c>
      <c r="I21" s="153" t="e">
        <f>H21/$D$13</f>
        <v>#DIV/0!</v>
      </c>
      <c r="J21" s="126">
        <f>'Заповнюємо № 3'!G61</f>
        <v>0</v>
      </c>
      <c r="K21" s="153" t="e">
        <f>J21/$D$13</f>
        <v>#DIV/0!</v>
      </c>
      <c r="L21" s="171"/>
      <c r="M21" s="172"/>
      <c r="N21" s="171"/>
      <c r="O21" s="172"/>
      <c r="P21" s="171"/>
      <c r="Q21" s="172"/>
      <c r="R21" s="171"/>
      <c r="S21" s="172"/>
      <c r="T21" s="171"/>
      <c r="U21" s="172"/>
      <c r="V21" s="171"/>
      <c r="W21" s="172"/>
    </row>
    <row r="22" spans="2:23" ht="15.75">
      <c r="B22" s="127"/>
      <c r="C22" s="150" t="s">
        <v>146</v>
      </c>
      <c r="D22" s="126">
        <f>'Заповнюємо № 3'!D62</f>
        <v>0</v>
      </c>
      <c r="E22" s="153" t="e">
        <f>D22/$D$13</f>
        <v>#DIV/0!</v>
      </c>
      <c r="F22" s="126">
        <f>'Заповнюємо № 3'!E62</f>
        <v>0</v>
      </c>
      <c r="G22" s="153" t="e">
        <f>F22/$D$13</f>
        <v>#DIV/0!</v>
      </c>
      <c r="H22" s="126">
        <f>'Заповнюємо № 3'!F62</f>
        <v>0</v>
      </c>
      <c r="I22" s="153" t="e">
        <f>H22/$D$13</f>
        <v>#DIV/0!</v>
      </c>
      <c r="J22" s="126">
        <f>'Заповнюємо № 3'!G62</f>
        <v>0</v>
      </c>
      <c r="K22" s="153" t="e">
        <f>J22/$D$13</f>
        <v>#DIV/0!</v>
      </c>
      <c r="L22" s="171"/>
      <c r="M22" s="172"/>
      <c r="N22" s="171"/>
      <c r="O22" s="172"/>
      <c r="P22" s="171"/>
      <c r="Q22" s="172"/>
      <c r="R22" s="171"/>
      <c r="S22" s="172"/>
      <c r="T22" s="171"/>
      <c r="U22" s="172"/>
      <c r="V22" s="171"/>
      <c r="W22" s="172"/>
    </row>
    <row r="23" spans="2:23" ht="15.75">
      <c r="B23" s="127">
        <v>3</v>
      </c>
      <c r="C23" s="150" t="s">
        <v>123</v>
      </c>
      <c r="D23" s="126">
        <f>'Заповнюємо № 3'!D63</f>
        <v>0</v>
      </c>
      <c r="E23" s="153" t="e">
        <f>D23/$D$13</f>
        <v>#DIV/0!</v>
      </c>
      <c r="F23" s="126">
        <f>'Заповнюємо № 3'!E63</f>
        <v>0</v>
      </c>
      <c r="G23" s="153" t="e">
        <f>F23/$D$13</f>
        <v>#DIV/0!</v>
      </c>
      <c r="H23" s="126">
        <f>'Заповнюємо № 3'!F63</f>
        <v>0</v>
      </c>
      <c r="I23" s="153" t="e">
        <f>H23/$D$13</f>
        <v>#DIV/0!</v>
      </c>
      <c r="J23" s="126">
        <f>'Заповнюємо № 3'!G63</f>
        <v>0</v>
      </c>
      <c r="K23" s="153" t="e">
        <f>J23/$D$13</f>
        <v>#DIV/0!</v>
      </c>
      <c r="L23" s="171"/>
      <c r="M23" s="172"/>
      <c r="N23" s="171"/>
      <c r="O23" s="172"/>
      <c r="P23" s="171"/>
      <c r="Q23" s="172"/>
      <c r="R23" s="171"/>
      <c r="S23" s="172"/>
      <c r="T23" s="171"/>
      <c r="U23" s="172"/>
      <c r="V23" s="171"/>
      <c r="W23" s="172"/>
    </row>
    <row r="26" spans="2:6" s="4" customFormat="1" ht="16.5" customHeight="1">
      <c r="B26" s="39"/>
      <c r="C26" s="39"/>
      <c r="D26" s="39"/>
      <c r="E26" s="39"/>
      <c r="F26" s="39"/>
    </row>
    <row r="27" spans="2:14" s="4" customFormat="1" ht="16.5" customHeight="1" thickBot="1">
      <c r="B27" s="182" t="s">
        <v>27</v>
      </c>
      <c r="C27" s="182"/>
      <c r="D27" s="293"/>
      <c r="E27" s="293"/>
      <c r="F27" s="293"/>
      <c r="G27" s="39"/>
      <c r="H27" s="39"/>
      <c r="I27" s="39"/>
      <c r="J27" s="270">
        <f>'Робота вчителя № 3'!F21</f>
        <v>0</v>
      </c>
      <c r="K27" s="270"/>
      <c r="L27" s="270"/>
      <c r="M27" s="270"/>
      <c r="N27" s="39"/>
    </row>
    <row r="28" spans="2:14" s="4" customFormat="1" ht="16.5" customHeight="1">
      <c r="B28" s="41"/>
      <c r="D28" s="296" t="s">
        <v>64</v>
      </c>
      <c r="E28" s="296"/>
      <c r="F28" s="296"/>
      <c r="G28" s="60"/>
      <c r="H28" s="60"/>
      <c r="I28" s="60"/>
      <c r="J28" s="296" t="s">
        <v>50</v>
      </c>
      <c r="K28" s="296"/>
      <c r="L28" s="296"/>
      <c r="M28" s="296"/>
      <c r="N28" s="60"/>
    </row>
    <row r="30" spans="2:13" ht="16.5" thickBot="1">
      <c r="B30" s="145" t="s">
        <v>129</v>
      </c>
      <c r="D30" s="293"/>
      <c r="E30" s="293"/>
      <c r="F30" s="293"/>
      <c r="G30" s="39"/>
      <c r="H30" s="39"/>
      <c r="I30" s="39"/>
      <c r="J30" s="297"/>
      <c r="K30" s="297"/>
      <c r="L30" s="297"/>
      <c r="M30" s="297"/>
    </row>
    <row r="31" spans="4:13" ht="12.75">
      <c r="D31" s="296" t="s">
        <v>64</v>
      </c>
      <c r="E31" s="296"/>
      <c r="F31" s="296"/>
      <c r="G31" s="60"/>
      <c r="H31" s="60"/>
      <c r="I31" s="60"/>
      <c r="J31" s="296" t="s">
        <v>50</v>
      </c>
      <c r="K31" s="296"/>
      <c r="L31" s="296"/>
      <c r="M31" s="296"/>
    </row>
  </sheetData>
  <sheetProtection password="C4EF" sheet="1" objects="1" scenarios="1"/>
  <mergeCells count="25">
    <mergeCell ref="V18:W18"/>
    <mergeCell ref="R18:S18"/>
    <mergeCell ref="N18:O18"/>
    <mergeCell ref="P18:Q18"/>
    <mergeCell ref="T18:U18"/>
    <mergeCell ref="J31:M31"/>
    <mergeCell ref="J27:M27"/>
    <mergeCell ref="J30:M30"/>
    <mergeCell ref="J28:M28"/>
    <mergeCell ref="D28:F28"/>
    <mergeCell ref="D31:F31"/>
    <mergeCell ref="D30:F30"/>
    <mergeCell ref="D14:G14"/>
    <mergeCell ref="D18:E18"/>
    <mergeCell ref="F18:G18"/>
    <mergeCell ref="B27:C27"/>
    <mergeCell ref="D27:F27"/>
    <mergeCell ref="B2:M2"/>
    <mergeCell ref="B3:M3"/>
    <mergeCell ref="B4:M4"/>
    <mergeCell ref="B5:M5"/>
    <mergeCell ref="H18:I18"/>
    <mergeCell ref="I14:M14"/>
    <mergeCell ref="J18:K18"/>
    <mergeCell ref="L18:M18"/>
  </mergeCells>
  <conditionalFormatting sqref="D7:D13 D27 J27:K27 G27 D30 J30:K30 G30 V20:V23 L20:L23 N20:N23 P20:P23 R20:R23 T20:T23 H20:H23 D20:D23 F20:F23 J20:J23">
    <cfRule type="cellIs" priority="1" dxfId="75" operator="equal" stopIfTrue="1">
      <formula>0</formula>
    </cfRule>
  </conditionalFormatting>
  <conditionalFormatting sqref="K13">
    <cfRule type="expression" priority="2" dxfId="75" stopIfTrue="1">
      <formula>$D$13=0</formula>
    </cfRule>
  </conditionalFormatting>
  <conditionalFormatting sqref="W20:W23 M20:M23 O20:O23 Q20:Q23 S20:S23 U20:U23 G20:G23 I20:I23 E20:E23 K20:K23">
    <cfRule type="expression" priority="3" dxfId="75" stopIfTrue="1">
      <formula>D20=0</formula>
    </cfRule>
  </conditionalFormatting>
  <printOptions/>
  <pageMargins left="0.28" right="0.18" top="0.33" bottom="0.5" header="0.2" footer="0.3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B2:O99"/>
  <sheetViews>
    <sheetView view="pageBreakPreview" zoomScale="75" zoomScaleNormal="75" zoomScaleSheetLayoutView="75" zoomScalePageLayoutView="0" workbookViewId="0" topLeftCell="A1">
      <selection activeCell="Y13" sqref="Y13"/>
    </sheetView>
  </sheetViews>
  <sheetFormatPr defaultColWidth="9.00390625" defaultRowHeight="12.75"/>
  <cols>
    <col min="1" max="1" width="6.375" style="10" customWidth="1"/>
    <col min="2" max="2" width="5.625" style="12" customWidth="1"/>
    <col min="3" max="3" width="30.625" style="10" customWidth="1"/>
    <col min="4" max="4" width="16.25390625" style="10" customWidth="1"/>
    <col min="5" max="5" width="10.25390625" style="10" customWidth="1"/>
    <col min="6" max="8" width="8.625" style="11" hidden="1" customWidth="1"/>
    <col min="9" max="9" width="11.00390625" style="10" customWidth="1"/>
    <col min="10" max="10" width="10.875" style="10" customWidth="1"/>
    <col min="11" max="13" width="5.75390625" style="11" hidden="1" customWidth="1"/>
    <col min="14" max="14" width="10.875" style="10" hidden="1" customWidth="1"/>
    <col min="15" max="15" width="11.375" style="10" customWidth="1"/>
    <col min="16" max="16384" width="9.125" style="10" customWidth="1"/>
  </cols>
  <sheetData>
    <row r="1" ht="6" customHeight="1"/>
    <row r="2" spans="2:15" ht="54.75" customHeight="1">
      <c r="B2" s="184" t="s">
        <v>169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2:10" ht="15.75">
      <c r="B3" s="254" t="str">
        <f>'Заповнюємо № 4'!FY109</f>
        <v>Район</v>
      </c>
      <c r="C3" s="254"/>
      <c r="D3" s="43">
        <f>'Заповнюємо № 4'!FY103</f>
      </c>
      <c r="E3" s="6"/>
      <c r="I3" s="3"/>
      <c r="J3" s="3"/>
    </row>
    <row r="4" spans="2:10" ht="15.75">
      <c r="B4" s="254" t="s">
        <v>8</v>
      </c>
      <c r="C4" s="254"/>
      <c r="D4" s="43">
        <f>'Заповнюємо № 4'!D4</f>
        <v>0</v>
      </c>
      <c r="E4" s="6"/>
      <c r="I4" s="3"/>
      <c r="J4" s="3"/>
    </row>
    <row r="5" spans="2:10" ht="15.75">
      <c r="B5" s="254" t="s">
        <v>9</v>
      </c>
      <c r="C5" s="254"/>
      <c r="D5" s="43">
        <f>'Заповнюємо № 4'!D5</f>
        <v>0</v>
      </c>
      <c r="E5" s="5"/>
      <c r="I5" s="3"/>
      <c r="J5" s="3"/>
    </row>
    <row r="6" spans="2:10" ht="15.75">
      <c r="B6" s="254" t="s">
        <v>0</v>
      </c>
      <c r="C6" s="254"/>
      <c r="D6" s="43">
        <f>'Заповнюємо № 4'!D6</f>
        <v>0</v>
      </c>
      <c r="E6" s="257" t="s">
        <v>162</v>
      </c>
      <c r="F6" s="257"/>
      <c r="G6" s="257"/>
      <c r="H6" s="257"/>
      <c r="I6" s="257"/>
      <c r="J6" s="43">
        <f>'Заповнюємо № 4'!G6</f>
        <v>0</v>
      </c>
    </row>
    <row r="7" spans="2:10" ht="15.75">
      <c r="B7" s="254" t="s">
        <v>19</v>
      </c>
      <c r="C7" s="254"/>
      <c r="D7" s="43">
        <f>'Заповнюємо № 4'!FY42</f>
        <v>0</v>
      </c>
      <c r="E7" s="5"/>
      <c r="I7" s="3"/>
      <c r="J7" s="3"/>
    </row>
    <row r="8" spans="2:15" ht="15.75">
      <c r="B8" s="254" t="s">
        <v>20</v>
      </c>
      <c r="C8" s="254"/>
      <c r="D8" s="55">
        <f>'Заповнюємо № 4'!D9</f>
        <v>41254</v>
      </c>
      <c r="E8" s="258" t="s">
        <v>163</v>
      </c>
      <c r="F8" s="258"/>
      <c r="G8" s="258"/>
      <c r="H8" s="258"/>
      <c r="I8" s="258"/>
      <c r="J8" s="258"/>
      <c r="O8" s="43">
        <f>'Заповнюємо № 4'!D7</f>
        <v>0</v>
      </c>
    </row>
    <row r="9" spans="2:10" ht="15.75">
      <c r="B9" s="254" t="s">
        <v>10</v>
      </c>
      <c r="C9" s="254"/>
      <c r="D9" s="43">
        <f>'Заповнюємо № 4'!D10</f>
        <v>0</v>
      </c>
      <c r="E9" s="5"/>
      <c r="I9" s="3"/>
      <c r="J9" s="3"/>
    </row>
    <row r="10" spans="2:10" ht="15.75">
      <c r="B10" s="254" t="s">
        <v>21</v>
      </c>
      <c r="C10" s="254"/>
      <c r="D10" s="43">
        <f>IF('Заповнюємо № 4'!GA14=1,"Спеціаліст",IF('Заповнюємо № 4'!GA14=2,"І категорія",IF('Заповнюємо № 4'!GA14=3,"ІІ категорія",IF('Заповнюємо № 4'!GA14=4,"Вища категорія",""))))</f>
      </c>
      <c r="E10" s="56" t="s">
        <v>22</v>
      </c>
      <c r="I10" s="43">
        <f>IF('Заповнюємо № 4'!GA9=1,"Старший учитель",IF('Заповнюємо № 4'!GA9=2,"Учитель-методист",""))</f>
      </c>
      <c r="J10" s="3"/>
    </row>
    <row r="11" spans="2:10" ht="15" customHeight="1">
      <c r="B11" s="254" t="s">
        <v>23</v>
      </c>
      <c r="C11" s="254"/>
      <c r="D11" s="43">
        <f>'Заповнюємо № 4'!D12</f>
        <v>0</v>
      </c>
      <c r="E11" s="5"/>
      <c r="I11" s="3"/>
      <c r="J11" s="3"/>
    </row>
    <row r="12" ht="7.5" customHeight="1" thickBot="1"/>
    <row r="13" spans="2:15" ht="55.5" customHeight="1" thickBot="1">
      <c r="B13" s="255" t="s">
        <v>3</v>
      </c>
      <c r="C13" s="259" t="s">
        <v>4</v>
      </c>
      <c r="D13" s="260"/>
      <c r="E13" s="261"/>
      <c r="F13" s="13"/>
      <c r="G13" s="13"/>
      <c r="H13" s="13"/>
      <c r="I13" s="193" t="s">
        <v>148</v>
      </c>
      <c r="J13" s="194"/>
      <c r="K13" s="14"/>
      <c r="L13" s="14"/>
      <c r="M13" s="14"/>
      <c r="N13" s="265"/>
      <c r="O13" s="267" t="s">
        <v>14</v>
      </c>
    </row>
    <row r="14" spans="2:15" ht="102.75" customHeight="1" thickBot="1">
      <c r="B14" s="256"/>
      <c r="C14" s="262"/>
      <c r="D14" s="263"/>
      <c r="E14" s="264"/>
      <c r="F14" s="13"/>
      <c r="G14" s="13"/>
      <c r="H14" s="13"/>
      <c r="I14" s="45" t="s">
        <v>5</v>
      </c>
      <c r="J14" s="46" t="s">
        <v>6</v>
      </c>
      <c r="K14" s="15"/>
      <c r="L14" s="15"/>
      <c r="M14" s="15"/>
      <c r="N14" s="266"/>
      <c r="O14" s="268"/>
    </row>
    <row r="15" spans="2:15" ht="17.25" customHeight="1" thickBot="1">
      <c r="B15" s="16">
        <f>'Заповнюємо № 4'!B17</f>
        <v>1</v>
      </c>
      <c r="C15" s="238">
        <f>'Заповнюємо № 4'!C17</f>
        <v>0</v>
      </c>
      <c r="D15" s="239"/>
      <c r="E15" s="240"/>
      <c r="F15" s="18"/>
      <c r="G15" s="18"/>
      <c r="H15" s="18"/>
      <c r="I15" s="17">
        <f>'Заповнюємо № 4'!D17</f>
        <v>0</v>
      </c>
      <c r="J15" s="17">
        <f>'Заповнюємо № 4'!E17</f>
        <v>0</v>
      </c>
      <c r="K15" s="19"/>
      <c r="L15" s="19"/>
      <c r="M15" s="19"/>
      <c r="N15" s="20"/>
      <c r="O15" s="20">
        <f aca="true" t="shared" si="0" ref="O15:O50">IF(J15&lt;&gt;I15,"розбіжність","")</f>
      </c>
    </row>
    <row r="16" spans="2:15" ht="17.25" customHeight="1" thickBot="1">
      <c r="B16" s="16">
        <f>'Заповнюємо № 4'!B18</f>
        <v>2</v>
      </c>
      <c r="C16" s="238">
        <f>'Заповнюємо № 4'!C18</f>
        <v>0</v>
      </c>
      <c r="D16" s="239"/>
      <c r="E16" s="240"/>
      <c r="F16" s="18"/>
      <c r="G16" s="18"/>
      <c r="H16" s="18"/>
      <c r="I16" s="17">
        <f>'Заповнюємо № 4'!D18</f>
        <v>0</v>
      </c>
      <c r="J16" s="17">
        <f>'Заповнюємо № 4'!E18</f>
        <v>0</v>
      </c>
      <c r="K16" s="19"/>
      <c r="L16" s="19"/>
      <c r="M16" s="19"/>
      <c r="N16" s="20"/>
      <c r="O16" s="20">
        <f t="shared" si="0"/>
      </c>
    </row>
    <row r="17" spans="2:15" ht="17.25" customHeight="1" thickBot="1">
      <c r="B17" s="16">
        <f>'Заповнюємо № 4'!B19</f>
        <v>3</v>
      </c>
      <c r="C17" s="238">
        <f>'Заповнюємо № 4'!C19</f>
        <v>0</v>
      </c>
      <c r="D17" s="239"/>
      <c r="E17" s="240"/>
      <c r="F17" s="18"/>
      <c r="G17" s="18"/>
      <c r="H17" s="18"/>
      <c r="I17" s="17">
        <f>'Заповнюємо № 4'!D19</f>
        <v>0</v>
      </c>
      <c r="J17" s="17">
        <f>'Заповнюємо № 4'!E19</f>
        <v>0</v>
      </c>
      <c r="K17" s="19"/>
      <c r="L17" s="19"/>
      <c r="M17" s="19"/>
      <c r="N17" s="20"/>
      <c r="O17" s="20">
        <f t="shared" si="0"/>
      </c>
    </row>
    <row r="18" spans="2:15" ht="17.25" customHeight="1" thickBot="1">
      <c r="B18" s="16">
        <f>'Заповнюємо № 4'!B20</f>
        <v>4</v>
      </c>
      <c r="C18" s="238">
        <f>'Заповнюємо № 4'!C20</f>
        <v>0</v>
      </c>
      <c r="D18" s="239"/>
      <c r="E18" s="240"/>
      <c r="F18" s="18"/>
      <c r="G18" s="18"/>
      <c r="H18" s="18"/>
      <c r="I18" s="17">
        <f>'Заповнюємо № 4'!D20</f>
        <v>0</v>
      </c>
      <c r="J18" s="17">
        <f>'Заповнюємо № 4'!E20</f>
        <v>0</v>
      </c>
      <c r="K18" s="19"/>
      <c r="L18" s="19"/>
      <c r="M18" s="19"/>
      <c r="N18" s="20"/>
      <c r="O18" s="20">
        <f t="shared" si="0"/>
      </c>
    </row>
    <row r="19" spans="2:15" ht="17.25" customHeight="1" thickBot="1">
      <c r="B19" s="16">
        <f>'Заповнюємо № 4'!B21</f>
        <v>5</v>
      </c>
      <c r="C19" s="238">
        <f>'Заповнюємо № 4'!C21</f>
        <v>0</v>
      </c>
      <c r="D19" s="239"/>
      <c r="E19" s="240"/>
      <c r="F19" s="18"/>
      <c r="G19" s="18"/>
      <c r="H19" s="18"/>
      <c r="I19" s="17">
        <f>'Заповнюємо № 4'!D21</f>
        <v>0</v>
      </c>
      <c r="J19" s="17">
        <f>'Заповнюємо № 4'!E21</f>
        <v>0</v>
      </c>
      <c r="K19" s="19"/>
      <c r="L19" s="19"/>
      <c r="M19" s="19"/>
      <c r="N19" s="20"/>
      <c r="O19" s="20">
        <f t="shared" si="0"/>
      </c>
    </row>
    <row r="20" spans="2:15" ht="17.25" customHeight="1" thickBot="1">
      <c r="B20" s="16">
        <f>'Заповнюємо № 4'!B22</f>
        <v>6</v>
      </c>
      <c r="C20" s="238">
        <f>'Заповнюємо № 4'!C22</f>
        <v>0</v>
      </c>
      <c r="D20" s="239"/>
      <c r="E20" s="240"/>
      <c r="F20" s="18"/>
      <c r="G20" s="18"/>
      <c r="H20" s="18"/>
      <c r="I20" s="17">
        <f>'Заповнюємо № 4'!D22</f>
        <v>0</v>
      </c>
      <c r="J20" s="17">
        <f>'Заповнюємо № 4'!E22</f>
        <v>0</v>
      </c>
      <c r="K20" s="19"/>
      <c r="L20" s="19"/>
      <c r="M20" s="19"/>
      <c r="N20" s="20"/>
      <c r="O20" s="20">
        <f t="shared" si="0"/>
      </c>
    </row>
    <row r="21" spans="2:15" ht="17.25" customHeight="1" thickBot="1">
      <c r="B21" s="16">
        <f>'Заповнюємо № 4'!B23</f>
        <v>7</v>
      </c>
      <c r="C21" s="238">
        <f>'Заповнюємо № 4'!C23</f>
        <v>0</v>
      </c>
      <c r="D21" s="239"/>
      <c r="E21" s="240"/>
      <c r="F21" s="18"/>
      <c r="G21" s="18"/>
      <c r="H21" s="18"/>
      <c r="I21" s="17">
        <f>'Заповнюємо № 4'!D23</f>
        <v>0</v>
      </c>
      <c r="J21" s="17">
        <f>'Заповнюємо № 4'!E23</f>
        <v>0</v>
      </c>
      <c r="K21" s="19"/>
      <c r="L21" s="19"/>
      <c r="M21" s="19"/>
      <c r="N21" s="20"/>
      <c r="O21" s="20">
        <f t="shared" si="0"/>
      </c>
    </row>
    <row r="22" spans="2:15" ht="17.25" customHeight="1" thickBot="1">
      <c r="B22" s="16">
        <f>'Заповнюємо № 4'!B24</f>
        <v>8</v>
      </c>
      <c r="C22" s="238">
        <f>'Заповнюємо № 4'!C24</f>
        <v>0</v>
      </c>
      <c r="D22" s="239"/>
      <c r="E22" s="240"/>
      <c r="F22" s="18"/>
      <c r="G22" s="18"/>
      <c r="H22" s="18"/>
      <c r="I22" s="17">
        <f>'Заповнюємо № 4'!D24</f>
        <v>0</v>
      </c>
      <c r="J22" s="17">
        <f>'Заповнюємо № 4'!E24</f>
        <v>0</v>
      </c>
      <c r="K22" s="19"/>
      <c r="L22" s="19"/>
      <c r="M22" s="19"/>
      <c r="N22" s="20"/>
      <c r="O22" s="20">
        <f t="shared" si="0"/>
      </c>
    </row>
    <row r="23" spans="2:15" ht="17.25" customHeight="1" thickBot="1">
      <c r="B23" s="16">
        <f>'Заповнюємо № 4'!B25</f>
        <v>9</v>
      </c>
      <c r="C23" s="238">
        <f>'Заповнюємо № 4'!C25</f>
        <v>0</v>
      </c>
      <c r="D23" s="239"/>
      <c r="E23" s="240"/>
      <c r="F23" s="18"/>
      <c r="G23" s="18"/>
      <c r="H23" s="18"/>
      <c r="I23" s="17">
        <f>'Заповнюємо № 4'!D25</f>
        <v>0</v>
      </c>
      <c r="J23" s="17">
        <f>'Заповнюємо № 4'!E25</f>
        <v>0</v>
      </c>
      <c r="K23" s="19"/>
      <c r="L23" s="19"/>
      <c r="M23" s="19"/>
      <c r="N23" s="20"/>
      <c r="O23" s="20">
        <f t="shared" si="0"/>
      </c>
    </row>
    <row r="24" spans="2:15" ht="17.25" customHeight="1" thickBot="1">
      <c r="B24" s="16">
        <f>'Заповнюємо № 4'!B26</f>
        <v>10</v>
      </c>
      <c r="C24" s="238">
        <f>'Заповнюємо № 4'!C26</f>
        <v>0</v>
      </c>
      <c r="D24" s="239"/>
      <c r="E24" s="240"/>
      <c r="F24" s="18"/>
      <c r="G24" s="18"/>
      <c r="H24" s="18"/>
      <c r="I24" s="17">
        <f>'Заповнюємо № 4'!D26</f>
        <v>0</v>
      </c>
      <c r="J24" s="17">
        <f>'Заповнюємо № 4'!E26</f>
        <v>0</v>
      </c>
      <c r="K24" s="19"/>
      <c r="L24" s="19"/>
      <c r="M24" s="19"/>
      <c r="N24" s="20"/>
      <c r="O24" s="20">
        <f t="shared" si="0"/>
      </c>
    </row>
    <row r="25" spans="2:15" ht="17.25" customHeight="1" thickBot="1">
      <c r="B25" s="16">
        <f>'Заповнюємо № 4'!B27</f>
        <v>11</v>
      </c>
      <c r="C25" s="238">
        <f>'Заповнюємо № 4'!C27</f>
        <v>0</v>
      </c>
      <c r="D25" s="239"/>
      <c r="E25" s="240"/>
      <c r="F25" s="18"/>
      <c r="G25" s="18"/>
      <c r="H25" s="18"/>
      <c r="I25" s="17">
        <f>'Заповнюємо № 4'!D27</f>
        <v>0</v>
      </c>
      <c r="J25" s="17">
        <f>'Заповнюємо № 4'!E27</f>
        <v>0</v>
      </c>
      <c r="K25" s="19"/>
      <c r="L25" s="19"/>
      <c r="M25" s="19"/>
      <c r="N25" s="20"/>
      <c r="O25" s="20">
        <f t="shared" si="0"/>
      </c>
    </row>
    <row r="26" spans="2:15" ht="17.25" customHeight="1" thickBot="1">
      <c r="B26" s="16">
        <f>'Заповнюємо № 4'!B28</f>
        <v>12</v>
      </c>
      <c r="C26" s="238">
        <f>'Заповнюємо № 4'!C28</f>
        <v>0</v>
      </c>
      <c r="D26" s="239"/>
      <c r="E26" s="240"/>
      <c r="F26" s="18"/>
      <c r="G26" s="18"/>
      <c r="H26" s="18"/>
      <c r="I26" s="17">
        <f>'Заповнюємо № 4'!D28</f>
        <v>0</v>
      </c>
      <c r="J26" s="17">
        <f>'Заповнюємо № 4'!E28</f>
        <v>0</v>
      </c>
      <c r="K26" s="19"/>
      <c r="L26" s="19"/>
      <c r="M26" s="19"/>
      <c r="N26" s="20"/>
      <c r="O26" s="20">
        <f t="shared" si="0"/>
      </c>
    </row>
    <row r="27" spans="2:15" ht="17.25" customHeight="1" thickBot="1">
      <c r="B27" s="16">
        <f>'Заповнюємо № 4'!B29</f>
        <v>13</v>
      </c>
      <c r="C27" s="238">
        <f>'Заповнюємо № 4'!C29</f>
        <v>0</v>
      </c>
      <c r="D27" s="239"/>
      <c r="E27" s="240"/>
      <c r="F27" s="18"/>
      <c r="G27" s="18"/>
      <c r="H27" s="18"/>
      <c r="I27" s="17">
        <f>'Заповнюємо № 4'!D29</f>
        <v>0</v>
      </c>
      <c r="J27" s="17">
        <f>'Заповнюємо № 4'!E29</f>
        <v>0</v>
      </c>
      <c r="K27" s="19"/>
      <c r="L27" s="19"/>
      <c r="M27" s="19"/>
      <c r="N27" s="20"/>
      <c r="O27" s="20">
        <f t="shared" si="0"/>
      </c>
    </row>
    <row r="28" spans="2:15" ht="17.25" customHeight="1" thickBot="1">
      <c r="B28" s="16">
        <f>'Заповнюємо № 4'!B30</f>
        <v>14</v>
      </c>
      <c r="C28" s="238">
        <f>'Заповнюємо № 4'!C30</f>
        <v>0</v>
      </c>
      <c r="D28" s="239"/>
      <c r="E28" s="240"/>
      <c r="F28" s="18"/>
      <c r="G28" s="18"/>
      <c r="H28" s="18"/>
      <c r="I28" s="17">
        <f>'Заповнюємо № 4'!D30</f>
        <v>0</v>
      </c>
      <c r="J28" s="17">
        <f>'Заповнюємо № 4'!E30</f>
        <v>0</v>
      </c>
      <c r="K28" s="19"/>
      <c r="L28" s="19"/>
      <c r="M28" s="19"/>
      <c r="N28" s="20"/>
      <c r="O28" s="20">
        <f t="shared" si="0"/>
      </c>
    </row>
    <row r="29" spans="2:15" ht="17.25" customHeight="1" thickBot="1">
      <c r="B29" s="16">
        <f>'Заповнюємо № 4'!B31</f>
        <v>15</v>
      </c>
      <c r="C29" s="238">
        <f>'Заповнюємо № 4'!C31</f>
        <v>0</v>
      </c>
      <c r="D29" s="239"/>
      <c r="E29" s="240"/>
      <c r="F29" s="18"/>
      <c r="G29" s="18"/>
      <c r="H29" s="18"/>
      <c r="I29" s="17">
        <f>'Заповнюємо № 4'!D31</f>
        <v>0</v>
      </c>
      <c r="J29" s="17">
        <f>'Заповнюємо № 4'!E31</f>
        <v>0</v>
      </c>
      <c r="K29" s="19"/>
      <c r="L29" s="19"/>
      <c r="M29" s="19"/>
      <c r="N29" s="20"/>
      <c r="O29" s="20">
        <f t="shared" si="0"/>
      </c>
    </row>
    <row r="30" spans="2:15" ht="17.25" customHeight="1" thickBot="1">
      <c r="B30" s="16">
        <f>'Заповнюємо № 4'!B32</f>
        <v>16</v>
      </c>
      <c r="C30" s="238">
        <f>'Заповнюємо № 4'!C32</f>
        <v>0</v>
      </c>
      <c r="D30" s="239"/>
      <c r="E30" s="240"/>
      <c r="F30" s="18"/>
      <c r="G30" s="18"/>
      <c r="H30" s="18"/>
      <c r="I30" s="17">
        <f>'Заповнюємо № 4'!D32</f>
        <v>0</v>
      </c>
      <c r="J30" s="17">
        <f>'Заповнюємо № 4'!E32</f>
        <v>0</v>
      </c>
      <c r="K30" s="19"/>
      <c r="L30" s="19"/>
      <c r="M30" s="19"/>
      <c r="N30" s="20"/>
      <c r="O30" s="20">
        <f t="shared" si="0"/>
      </c>
    </row>
    <row r="31" spans="2:15" ht="17.25" customHeight="1" thickBot="1">
      <c r="B31" s="16">
        <f>'Заповнюємо № 4'!B33</f>
        <v>17</v>
      </c>
      <c r="C31" s="238">
        <f>'Заповнюємо № 4'!C33</f>
        <v>0</v>
      </c>
      <c r="D31" s="239"/>
      <c r="E31" s="240"/>
      <c r="F31" s="18"/>
      <c r="G31" s="18"/>
      <c r="H31" s="18"/>
      <c r="I31" s="17">
        <f>'Заповнюємо № 4'!D33</f>
        <v>0</v>
      </c>
      <c r="J31" s="17">
        <f>'Заповнюємо № 4'!E33</f>
        <v>0</v>
      </c>
      <c r="K31" s="19"/>
      <c r="L31" s="19"/>
      <c r="M31" s="19"/>
      <c r="N31" s="20"/>
      <c r="O31" s="20">
        <f t="shared" si="0"/>
      </c>
    </row>
    <row r="32" spans="2:15" ht="17.25" customHeight="1" thickBot="1">
      <c r="B32" s="16">
        <f>'Заповнюємо № 4'!B34</f>
        <v>18</v>
      </c>
      <c r="C32" s="238">
        <f>'Заповнюємо № 4'!C34</f>
        <v>0</v>
      </c>
      <c r="D32" s="239"/>
      <c r="E32" s="240"/>
      <c r="F32" s="18"/>
      <c r="G32" s="18"/>
      <c r="H32" s="18"/>
      <c r="I32" s="17">
        <f>'Заповнюємо № 4'!D34</f>
        <v>0</v>
      </c>
      <c r="J32" s="17">
        <f>'Заповнюємо № 4'!E34</f>
        <v>0</v>
      </c>
      <c r="K32" s="19"/>
      <c r="L32" s="19"/>
      <c r="M32" s="19"/>
      <c r="N32" s="20"/>
      <c r="O32" s="20">
        <f t="shared" si="0"/>
      </c>
    </row>
    <row r="33" spans="2:15" ht="17.25" customHeight="1" thickBot="1">
      <c r="B33" s="16">
        <f>'Заповнюємо № 4'!B35</f>
        <v>19</v>
      </c>
      <c r="C33" s="238">
        <f>'Заповнюємо № 4'!C35</f>
        <v>0</v>
      </c>
      <c r="D33" s="239"/>
      <c r="E33" s="240"/>
      <c r="F33" s="18"/>
      <c r="G33" s="18"/>
      <c r="H33" s="18"/>
      <c r="I33" s="17">
        <f>'Заповнюємо № 4'!D35</f>
        <v>0</v>
      </c>
      <c r="J33" s="17">
        <f>'Заповнюємо № 4'!E35</f>
        <v>0</v>
      </c>
      <c r="K33" s="19"/>
      <c r="L33" s="19"/>
      <c r="M33" s="19"/>
      <c r="N33" s="20"/>
      <c r="O33" s="20">
        <f t="shared" si="0"/>
      </c>
    </row>
    <row r="34" spans="2:15" ht="17.25" customHeight="1" thickBot="1">
      <c r="B34" s="16">
        <f>'Заповнюємо № 4'!B36</f>
        <v>20</v>
      </c>
      <c r="C34" s="238">
        <f>'Заповнюємо № 4'!C36</f>
        <v>0</v>
      </c>
      <c r="D34" s="239"/>
      <c r="E34" s="240"/>
      <c r="F34" s="18"/>
      <c r="G34" s="18"/>
      <c r="H34" s="18"/>
      <c r="I34" s="17">
        <f>'Заповнюємо № 4'!D36</f>
        <v>0</v>
      </c>
      <c r="J34" s="17">
        <f>'Заповнюємо № 4'!E36</f>
        <v>0</v>
      </c>
      <c r="K34" s="19"/>
      <c r="L34" s="19"/>
      <c r="M34" s="19"/>
      <c r="N34" s="20"/>
      <c r="O34" s="20">
        <f t="shared" si="0"/>
      </c>
    </row>
    <row r="35" spans="2:15" ht="17.25" customHeight="1" thickBot="1">
      <c r="B35" s="16">
        <f>'Заповнюємо № 4'!B37</f>
        <v>21</v>
      </c>
      <c r="C35" s="238">
        <f>'Заповнюємо № 4'!C37</f>
        <v>0</v>
      </c>
      <c r="D35" s="239"/>
      <c r="E35" s="240"/>
      <c r="F35" s="18"/>
      <c r="G35" s="18"/>
      <c r="H35" s="18"/>
      <c r="I35" s="17">
        <f>'Заповнюємо № 4'!D37</f>
        <v>0</v>
      </c>
      <c r="J35" s="17">
        <f>'Заповнюємо № 4'!E37</f>
        <v>0</v>
      </c>
      <c r="K35" s="19"/>
      <c r="L35" s="19"/>
      <c r="M35" s="19"/>
      <c r="N35" s="20"/>
      <c r="O35" s="20">
        <f t="shared" si="0"/>
      </c>
    </row>
    <row r="36" spans="2:15" ht="17.25" customHeight="1" thickBot="1">
      <c r="B36" s="16">
        <f>'Заповнюємо № 4'!B38</f>
        <v>22</v>
      </c>
      <c r="C36" s="238">
        <f>'Заповнюємо № 4'!C38</f>
        <v>0</v>
      </c>
      <c r="D36" s="239"/>
      <c r="E36" s="240"/>
      <c r="F36" s="18"/>
      <c r="G36" s="18"/>
      <c r="H36" s="18"/>
      <c r="I36" s="17">
        <f>'Заповнюємо № 4'!D38</f>
        <v>0</v>
      </c>
      <c r="J36" s="17">
        <f>'Заповнюємо № 4'!E38</f>
        <v>0</v>
      </c>
      <c r="K36" s="19"/>
      <c r="L36" s="19"/>
      <c r="M36" s="19"/>
      <c r="N36" s="20"/>
      <c r="O36" s="20">
        <f t="shared" si="0"/>
      </c>
    </row>
    <row r="37" spans="2:15" ht="17.25" customHeight="1" thickBot="1">
      <c r="B37" s="16">
        <f>'Заповнюємо № 4'!B39</f>
        <v>23</v>
      </c>
      <c r="C37" s="238">
        <f>'Заповнюємо № 4'!C39</f>
        <v>0</v>
      </c>
      <c r="D37" s="239"/>
      <c r="E37" s="240"/>
      <c r="F37" s="18"/>
      <c r="G37" s="18"/>
      <c r="H37" s="18"/>
      <c r="I37" s="17">
        <f>'Заповнюємо № 4'!D39</f>
        <v>0</v>
      </c>
      <c r="J37" s="17">
        <f>'Заповнюємо № 4'!E39</f>
        <v>0</v>
      </c>
      <c r="K37" s="19"/>
      <c r="L37" s="19"/>
      <c r="M37" s="19"/>
      <c r="N37" s="20"/>
      <c r="O37" s="20">
        <f t="shared" si="0"/>
      </c>
    </row>
    <row r="38" spans="2:15" ht="17.25" customHeight="1" thickBot="1">
      <c r="B38" s="16">
        <f>'Заповнюємо № 4'!B40</f>
        <v>24</v>
      </c>
      <c r="C38" s="238">
        <f>'Заповнюємо № 4'!C40</f>
        <v>0</v>
      </c>
      <c r="D38" s="239"/>
      <c r="E38" s="240"/>
      <c r="F38" s="18"/>
      <c r="G38" s="18"/>
      <c r="H38" s="18"/>
      <c r="I38" s="17">
        <f>'Заповнюємо № 4'!D40</f>
        <v>0</v>
      </c>
      <c r="J38" s="17">
        <f>'Заповнюємо № 4'!E40</f>
        <v>0</v>
      </c>
      <c r="K38" s="19"/>
      <c r="L38" s="19"/>
      <c r="M38" s="19"/>
      <c r="N38" s="20"/>
      <c r="O38" s="20">
        <f t="shared" si="0"/>
      </c>
    </row>
    <row r="39" spans="2:15" ht="17.25" customHeight="1" thickBot="1">
      <c r="B39" s="16">
        <f>'Заповнюємо № 4'!B41</f>
        <v>25</v>
      </c>
      <c r="C39" s="238">
        <f>'Заповнюємо № 4'!C41</f>
        <v>0</v>
      </c>
      <c r="D39" s="239"/>
      <c r="E39" s="240"/>
      <c r="F39" s="18"/>
      <c r="G39" s="18"/>
      <c r="H39" s="18"/>
      <c r="I39" s="17">
        <f>'Заповнюємо № 4'!D41</f>
        <v>0</v>
      </c>
      <c r="J39" s="17">
        <f>'Заповнюємо № 4'!E41</f>
        <v>0</v>
      </c>
      <c r="K39" s="19"/>
      <c r="L39" s="19"/>
      <c r="M39" s="19"/>
      <c r="N39" s="20"/>
      <c r="O39" s="20">
        <f t="shared" si="0"/>
      </c>
    </row>
    <row r="40" spans="2:15" ht="17.25" customHeight="1" thickBot="1">
      <c r="B40" s="16">
        <f>'Заповнюємо № 4'!B42</f>
        <v>26</v>
      </c>
      <c r="C40" s="238">
        <f>'Заповнюємо № 4'!C42</f>
        <v>0</v>
      </c>
      <c r="D40" s="239"/>
      <c r="E40" s="240"/>
      <c r="F40" s="18"/>
      <c r="G40" s="18"/>
      <c r="H40" s="18"/>
      <c r="I40" s="17">
        <f>'Заповнюємо № 4'!D42</f>
        <v>0</v>
      </c>
      <c r="J40" s="17">
        <f>'Заповнюємо № 4'!E42</f>
        <v>0</v>
      </c>
      <c r="K40" s="19"/>
      <c r="L40" s="19"/>
      <c r="M40" s="19"/>
      <c r="N40" s="20"/>
      <c r="O40" s="20">
        <f t="shared" si="0"/>
      </c>
    </row>
    <row r="41" spans="2:15" ht="17.25" customHeight="1" thickBot="1">
      <c r="B41" s="16">
        <f>'Заповнюємо № 4'!B43</f>
        <v>27</v>
      </c>
      <c r="C41" s="238">
        <f>'Заповнюємо № 4'!C43</f>
        <v>0</v>
      </c>
      <c r="D41" s="239"/>
      <c r="E41" s="240"/>
      <c r="F41" s="18"/>
      <c r="G41" s="18"/>
      <c r="H41" s="18"/>
      <c r="I41" s="17">
        <f>'Заповнюємо № 4'!D43</f>
        <v>0</v>
      </c>
      <c r="J41" s="17">
        <f>'Заповнюємо № 4'!E43</f>
        <v>0</v>
      </c>
      <c r="K41" s="19"/>
      <c r="L41" s="19"/>
      <c r="M41" s="19"/>
      <c r="N41" s="20"/>
      <c r="O41" s="20">
        <f t="shared" si="0"/>
      </c>
    </row>
    <row r="42" spans="2:15" ht="17.25" customHeight="1" thickBot="1">
      <c r="B42" s="16">
        <f>'Заповнюємо № 4'!B44</f>
        <v>28</v>
      </c>
      <c r="C42" s="238">
        <f>'Заповнюємо № 4'!C44</f>
        <v>0</v>
      </c>
      <c r="D42" s="239"/>
      <c r="E42" s="240"/>
      <c r="F42" s="18"/>
      <c r="G42" s="18"/>
      <c r="H42" s="18"/>
      <c r="I42" s="17">
        <f>'Заповнюємо № 4'!D44</f>
        <v>0</v>
      </c>
      <c r="J42" s="17">
        <f>'Заповнюємо № 4'!E44</f>
        <v>0</v>
      </c>
      <c r="K42" s="19"/>
      <c r="L42" s="19"/>
      <c r="M42" s="19"/>
      <c r="N42" s="20"/>
      <c r="O42" s="20">
        <f t="shared" si="0"/>
      </c>
    </row>
    <row r="43" spans="2:15" ht="17.25" customHeight="1" thickBot="1">
      <c r="B43" s="16">
        <f>'Заповнюємо № 4'!B45</f>
        <v>29</v>
      </c>
      <c r="C43" s="238">
        <f>'Заповнюємо № 4'!C45</f>
        <v>0</v>
      </c>
      <c r="D43" s="239"/>
      <c r="E43" s="240"/>
      <c r="F43" s="18"/>
      <c r="G43" s="18"/>
      <c r="H43" s="18"/>
      <c r="I43" s="17">
        <f>'Заповнюємо № 4'!D45</f>
        <v>0</v>
      </c>
      <c r="J43" s="17">
        <f>'Заповнюємо № 4'!E45</f>
        <v>0</v>
      </c>
      <c r="K43" s="19"/>
      <c r="L43" s="19"/>
      <c r="M43" s="19"/>
      <c r="N43" s="20"/>
      <c r="O43" s="20">
        <f t="shared" si="0"/>
      </c>
    </row>
    <row r="44" spans="2:15" ht="17.25" customHeight="1" thickBot="1">
      <c r="B44" s="16">
        <f>'Заповнюємо № 4'!B46</f>
        <v>30</v>
      </c>
      <c r="C44" s="238">
        <f>'Заповнюємо № 4'!C46</f>
        <v>0</v>
      </c>
      <c r="D44" s="239"/>
      <c r="E44" s="240"/>
      <c r="F44" s="18"/>
      <c r="G44" s="18"/>
      <c r="H44" s="18"/>
      <c r="I44" s="17">
        <f>'Заповнюємо № 4'!D46</f>
        <v>0</v>
      </c>
      <c r="J44" s="17">
        <f>'Заповнюємо № 4'!E46</f>
        <v>0</v>
      </c>
      <c r="K44" s="19"/>
      <c r="L44" s="19"/>
      <c r="M44" s="19"/>
      <c r="N44" s="20"/>
      <c r="O44" s="20">
        <f t="shared" si="0"/>
      </c>
    </row>
    <row r="45" spans="2:15" ht="17.25" customHeight="1" thickBot="1">
      <c r="B45" s="16">
        <f>'Заповнюємо № 4'!B47</f>
        <v>31</v>
      </c>
      <c r="C45" s="238">
        <f>'Заповнюємо № 4'!C47</f>
        <v>0</v>
      </c>
      <c r="D45" s="239"/>
      <c r="E45" s="240"/>
      <c r="F45" s="18"/>
      <c r="G45" s="18"/>
      <c r="H45" s="18"/>
      <c r="I45" s="17">
        <f>'Заповнюємо № 4'!D47</f>
        <v>0</v>
      </c>
      <c r="J45" s="17">
        <f>'Заповнюємо № 4'!E47</f>
        <v>0</v>
      </c>
      <c r="K45" s="19"/>
      <c r="L45" s="19"/>
      <c r="M45" s="19"/>
      <c r="N45" s="20"/>
      <c r="O45" s="20">
        <f t="shared" si="0"/>
      </c>
    </row>
    <row r="46" spans="2:15" ht="17.25" customHeight="1" thickBot="1">
      <c r="B46" s="16">
        <f>'Заповнюємо № 4'!B48</f>
        <v>32</v>
      </c>
      <c r="C46" s="238">
        <f>'Заповнюємо № 4'!C48</f>
        <v>0</v>
      </c>
      <c r="D46" s="239"/>
      <c r="E46" s="240"/>
      <c r="F46" s="18"/>
      <c r="G46" s="18"/>
      <c r="H46" s="18"/>
      <c r="I46" s="17">
        <f>'Заповнюємо № 4'!D48</f>
        <v>0</v>
      </c>
      <c r="J46" s="17">
        <f>'Заповнюємо № 4'!E48</f>
        <v>0</v>
      </c>
      <c r="K46" s="19"/>
      <c r="L46" s="19"/>
      <c r="M46" s="19"/>
      <c r="N46" s="20"/>
      <c r="O46" s="20">
        <f t="shared" si="0"/>
      </c>
    </row>
    <row r="47" spans="2:15" ht="17.25" customHeight="1" thickBot="1">
      <c r="B47" s="16">
        <f>'Заповнюємо № 4'!B49</f>
        <v>33</v>
      </c>
      <c r="C47" s="238">
        <f>'Заповнюємо № 4'!C49</f>
        <v>0</v>
      </c>
      <c r="D47" s="239"/>
      <c r="E47" s="240"/>
      <c r="F47" s="18"/>
      <c r="G47" s="18"/>
      <c r="H47" s="18"/>
      <c r="I47" s="17">
        <f>'Заповнюємо № 4'!D49</f>
        <v>0</v>
      </c>
      <c r="J47" s="17">
        <f>'Заповнюємо № 4'!E49</f>
        <v>0</v>
      </c>
      <c r="K47" s="19"/>
      <c r="L47" s="19"/>
      <c r="M47" s="19"/>
      <c r="N47" s="20"/>
      <c r="O47" s="20">
        <f t="shared" si="0"/>
      </c>
    </row>
    <row r="48" spans="2:15" ht="17.25" customHeight="1" thickBot="1">
      <c r="B48" s="16">
        <f>'Заповнюємо № 4'!B50</f>
        <v>34</v>
      </c>
      <c r="C48" s="238">
        <f>'Заповнюємо № 4'!C50</f>
        <v>0</v>
      </c>
      <c r="D48" s="239"/>
      <c r="E48" s="240"/>
      <c r="F48" s="18"/>
      <c r="G48" s="18"/>
      <c r="H48" s="18"/>
      <c r="I48" s="17">
        <f>'Заповнюємо № 4'!D50</f>
        <v>0</v>
      </c>
      <c r="J48" s="17">
        <f>'Заповнюємо № 4'!E50</f>
        <v>0</v>
      </c>
      <c r="K48" s="19"/>
      <c r="L48" s="19"/>
      <c r="M48" s="19"/>
      <c r="N48" s="20"/>
      <c r="O48" s="20">
        <f t="shared" si="0"/>
      </c>
    </row>
    <row r="49" spans="2:15" ht="17.25" customHeight="1" thickBot="1">
      <c r="B49" s="16">
        <f>'Заповнюємо № 4'!B51</f>
        <v>35</v>
      </c>
      <c r="C49" s="238">
        <f>'Заповнюємо № 4'!C51</f>
        <v>0</v>
      </c>
      <c r="D49" s="239"/>
      <c r="E49" s="240"/>
      <c r="F49" s="18"/>
      <c r="G49" s="18"/>
      <c r="H49" s="18"/>
      <c r="I49" s="17">
        <f>'Заповнюємо № 4'!D51</f>
        <v>0</v>
      </c>
      <c r="J49" s="17">
        <f>'Заповнюємо № 4'!E51</f>
        <v>0</v>
      </c>
      <c r="K49" s="19"/>
      <c r="L49" s="19"/>
      <c r="M49" s="19"/>
      <c r="N49" s="20"/>
      <c r="O49" s="20">
        <f t="shared" si="0"/>
      </c>
    </row>
    <row r="50" spans="2:15" ht="17.25" customHeight="1" thickBot="1">
      <c r="B50" s="16">
        <f>'Заповнюємо № 4'!B52</f>
        <v>36</v>
      </c>
      <c r="C50" s="238">
        <f>'Заповнюємо № 4'!C52</f>
        <v>0</v>
      </c>
      <c r="D50" s="239"/>
      <c r="E50" s="240"/>
      <c r="F50" s="18"/>
      <c r="G50" s="18"/>
      <c r="H50" s="18"/>
      <c r="I50" s="17">
        <f>'Заповнюємо № 4'!D52</f>
        <v>0</v>
      </c>
      <c r="J50" s="17">
        <f>'Заповнюємо № 4'!E52</f>
        <v>0</v>
      </c>
      <c r="K50" s="19"/>
      <c r="L50" s="19"/>
      <c r="M50" s="19"/>
      <c r="N50" s="20"/>
      <c r="O50" s="20">
        <f t="shared" si="0"/>
      </c>
    </row>
    <row r="52" spans="10:15" ht="4.5" customHeight="1">
      <c r="J52" s="21"/>
      <c r="K52" s="22"/>
      <c r="L52" s="22"/>
      <c r="M52" s="22"/>
      <c r="N52" s="21"/>
      <c r="O52" s="21"/>
    </row>
    <row r="53" spans="3:9" ht="16.5" customHeight="1">
      <c r="C53" s="244" t="s">
        <v>16</v>
      </c>
      <c r="D53" s="244"/>
      <c r="E53" s="244"/>
      <c r="I53" s="79">
        <f>COUNTA('Заповнюємо № 4'!C17:C52)</f>
        <v>0</v>
      </c>
    </row>
    <row r="54" ht="7.5" customHeight="1"/>
    <row r="55" spans="3:9" ht="16.5" customHeight="1">
      <c r="C55" s="244" t="s">
        <v>17</v>
      </c>
      <c r="D55" s="244"/>
      <c r="E55" s="244"/>
      <c r="I55" s="79">
        <f>I69</f>
        <v>0</v>
      </c>
    </row>
    <row r="56" ht="16.5" customHeight="1" thickBot="1"/>
    <row r="57" spans="2:15" ht="16.5" customHeight="1">
      <c r="B57" s="274" t="s">
        <v>15</v>
      </c>
      <c r="C57" s="245" t="s">
        <v>53</v>
      </c>
      <c r="D57" s="246"/>
      <c r="E57" s="247"/>
      <c r="F57" s="166"/>
      <c r="G57" s="84"/>
      <c r="H57" s="84"/>
      <c r="I57" s="84">
        <f>COUNTIF(I15:I50,1)</f>
        <v>0</v>
      </c>
      <c r="J57" s="85">
        <f>COUNTIF(J15:J50,1)</f>
        <v>0</v>
      </c>
      <c r="K57" s="83"/>
      <c r="L57" s="24"/>
      <c r="M57" s="25"/>
      <c r="N57" s="21"/>
      <c r="O57" s="21"/>
    </row>
    <row r="58" spans="2:15" ht="16.5" customHeight="1">
      <c r="B58" s="275"/>
      <c r="C58" s="241" t="s">
        <v>51</v>
      </c>
      <c r="D58" s="242"/>
      <c r="E58" s="243"/>
      <c r="F58" s="167"/>
      <c r="G58" s="23"/>
      <c r="H58" s="23"/>
      <c r="I58" s="23">
        <f>COUNTIF(I15:I50,2)</f>
        <v>0</v>
      </c>
      <c r="J58" s="86">
        <f>COUNTIF(J15:J50,2)</f>
        <v>0</v>
      </c>
      <c r="K58" s="83"/>
      <c r="L58" s="24"/>
      <c r="M58" s="25"/>
      <c r="N58" s="21"/>
      <c r="O58" s="21"/>
    </row>
    <row r="59" spans="2:15" ht="16.5" customHeight="1" thickBot="1">
      <c r="B59" s="275"/>
      <c r="C59" s="251" t="s">
        <v>52</v>
      </c>
      <c r="D59" s="252"/>
      <c r="E59" s="253"/>
      <c r="F59" s="168"/>
      <c r="G59" s="87"/>
      <c r="H59" s="87"/>
      <c r="I59" s="87">
        <f>COUNTIF(I15:I50,3)</f>
        <v>0</v>
      </c>
      <c r="J59" s="88">
        <f>COUNTIF(J15:J50,3)</f>
        <v>0</v>
      </c>
      <c r="K59" s="83"/>
      <c r="L59" s="24"/>
      <c r="M59" s="25"/>
      <c r="N59" s="21"/>
      <c r="O59" s="21"/>
    </row>
    <row r="60" spans="2:15" ht="16.5" customHeight="1">
      <c r="B60" s="275"/>
      <c r="C60" s="245" t="s">
        <v>54</v>
      </c>
      <c r="D60" s="246"/>
      <c r="E60" s="247"/>
      <c r="F60" s="166"/>
      <c r="G60" s="84"/>
      <c r="H60" s="84"/>
      <c r="I60" s="84">
        <f>COUNTIF(I15:I50,4)</f>
        <v>0</v>
      </c>
      <c r="J60" s="85">
        <f>COUNTIF(J15:J50,4)</f>
        <v>0</v>
      </c>
      <c r="K60" s="83"/>
      <c r="L60" s="24"/>
      <c r="M60" s="25"/>
      <c r="N60" s="21"/>
      <c r="O60" s="21"/>
    </row>
    <row r="61" spans="2:15" ht="16.5" customHeight="1">
      <c r="B61" s="275"/>
      <c r="C61" s="241" t="s">
        <v>55</v>
      </c>
      <c r="D61" s="242"/>
      <c r="E61" s="243"/>
      <c r="F61" s="167"/>
      <c r="G61" s="23"/>
      <c r="H61" s="23"/>
      <c r="I61" s="23">
        <f>COUNTIF(I15:I50,5)</f>
        <v>0</v>
      </c>
      <c r="J61" s="86">
        <f>COUNTIF(J15:J50,5)</f>
        <v>0</v>
      </c>
      <c r="K61" s="83"/>
      <c r="L61" s="24"/>
      <c r="M61" s="25"/>
      <c r="N61" s="21"/>
      <c r="O61" s="21"/>
    </row>
    <row r="62" spans="2:15" ht="16.5" customHeight="1" thickBot="1">
      <c r="B62" s="275"/>
      <c r="C62" s="251" t="s">
        <v>56</v>
      </c>
      <c r="D62" s="252"/>
      <c r="E62" s="253"/>
      <c r="F62" s="168"/>
      <c r="G62" s="87"/>
      <c r="H62" s="87"/>
      <c r="I62" s="87">
        <f>COUNTIF(I15:I50,6)</f>
        <v>0</v>
      </c>
      <c r="J62" s="88">
        <f>COUNTIF(J15:J50,6)</f>
        <v>0</v>
      </c>
      <c r="K62" s="83"/>
      <c r="L62" s="24"/>
      <c r="M62" s="25"/>
      <c r="N62" s="21"/>
      <c r="O62" s="21"/>
    </row>
    <row r="63" spans="2:15" ht="16.5" customHeight="1">
      <c r="B63" s="275"/>
      <c r="C63" s="271" t="s">
        <v>57</v>
      </c>
      <c r="D63" s="272"/>
      <c r="E63" s="273"/>
      <c r="F63" s="166"/>
      <c r="G63" s="84"/>
      <c r="H63" s="84"/>
      <c r="I63" s="84">
        <f>COUNTIF(I15:I50,7)</f>
        <v>0</v>
      </c>
      <c r="J63" s="85">
        <f>COUNTIF(J15:J50,7)</f>
        <v>0</v>
      </c>
      <c r="K63" s="83"/>
      <c r="L63" s="24"/>
      <c r="M63" s="25"/>
      <c r="N63" s="21"/>
      <c r="O63" s="21"/>
    </row>
    <row r="64" spans="2:15" ht="16.5" customHeight="1">
      <c r="B64" s="275"/>
      <c r="C64" s="241" t="s">
        <v>58</v>
      </c>
      <c r="D64" s="242"/>
      <c r="E64" s="243"/>
      <c r="F64" s="167"/>
      <c r="G64" s="23"/>
      <c r="H64" s="23"/>
      <c r="I64" s="23">
        <f>COUNTIF(I15:I50,8)</f>
        <v>0</v>
      </c>
      <c r="J64" s="86">
        <f>COUNTIF(J15:J50,8)</f>
        <v>0</v>
      </c>
      <c r="K64" s="83"/>
      <c r="L64" s="24"/>
      <c r="M64" s="25"/>
      <c r="N64" s="21"/>
      <c r="O64" s="21"/>
    </row>
    <row r="65" spans="2:15" ht="16.5" customHeight="1" thickBot="1">
      <c r="B65" s="275"/>
      <c r="C65" s="248" t="s">
        <v>59</v>
      </c>
      <c r="D65" s="249"/>
      <c r="E65" s="250"/>
      <c r="F65" s="168"/>
      <c r="G65" s="87"/>
      <c r="H65" s="87"/>
      <c r="I65" s="87">
        <f>COUNTIF(I15:I50,9)</f>
        <v>0</v>
      </c>
      <c r="J65" s="88">
        <f>COUNTIF(J15:J50,9)</f>
        <v>0</v>
      </c>
      <c r="K65" s="83"/>
      <c r="L65" s="24"/>
      <c r="M65" s="25"/>
      <c r="N65" s="21"/>
      <c r="O65" s="21"/>
    </row>
    <row r="66" spans="2:15" ht="16.5" customHeight="1">
      <c r="B66" s="275"/>
      <c r="C66" s="245" t="s">
        <v>60</v>
      </c>
      <c r="D66" s="246"/>
      <c r="E66" s="247"/>
      <c r="F66" s="166"/>
      <c r="G66" s="84"/>
      <c r="H66" s="84"/>
      <c r="I66" s="84">
        <f>COUNTIF(I15:I50,10)</f>
        <v>0</v>
      </c>
      <c r="J66" s="85">
        <f>COUNTIF(J15:J50,10)</f>
        <v>0</v>
      </c>
      <c r="K66" s="83"/>
      <c r="L66" s="24"/>
      <c r="M66" s="25"/>
      <c r="N66" s="21"/>
      <c r="O66" s="21"/>
    </row>
    <row r="67" spans="2:15" ht="16.5" customHeight="1">
      <c r="B67" s="275"/>
      <c r="C67" s="241" t="s">
        <v>61</v>
      </c>
      <c r="D67" s="242"/>
      <c r="E67" s="243"/>
      <c r="F67" s="167"/>
      <c r="G67" s="23"/>
      <c r="H67" s="23"/>
      <c r="I67" s="23">
        <f>COUNTIF(I15:I50,11)</f>
        <v>0</v>
      </c>
      <c r="J67" s="86">
        <f>COUNTIF(J15:J50,11)</f>
        <v>0</v>
      </c>
      <c r="K67" s="83"/>
      <c r="L67" s="24"/>
      <c r="M67" s="25"/>
      <c r="N67" s="21"/>
      <c r="O67" s="21"/>
    </row>
    <row r="68" spans="2:15" ht="16.5" customHeight="1" thickBot="1">
      <c r="B68" s="276"/>
      <c r="C68" s="251" t="s">
        <v>62</v>
      </c>
      <c r="D68" s="252"/>
      <c r="E68" s="253"/>
      <c r="F68" s="168"/>
      <c r="G68" s="87"/>
      <c r="H68" s="87"/>
      <c r="I68" s="87">
        <f>COUNTIF(I15:I50,12)</f>
        <v>0</v>
      </c>
      <c r="J68" s="88">
        <f>COUNTIF(J15:J50,12)</f>
        <v>0</v>
      </c>
      <c r="K68" s="83"/>
      <c r="L68" s="24"/>
      <c r="M68" s="25"/>
      <c r="N68" s="21"/>
      <c r="O68" s="21"/>
    </row>
    <row r="69" spans="4:15" ht="16.5" customHeight="1" hidden="1">
      <c r="D69" s="26"/>
      <c r="E69" s="26"/>
      <c r="F69" s="26"/>
      <c r="G69" s="26"/>
      <c r="H69" s="26"/>
      <c r="I69" s="26">
        <f>SUM(I57:I68)</f>
        <v>0</v>
      </c>
      <c r="J69" s="26">
        <f>SUM(J57:J68)</f>
        <v>0</v>
      </c>
      <c r="N69" s="26"/>
      <c r="O69" s="26">
        <f>COUNTIF(O15:O50,"розбіжність")</f>
        <v>0</v>
      </c>
    </row>
    <row r="70" spans="5:10" ht="10.5" customHeight="1">
      <c r="E70" s="27"/>
      <c r="F70" s="27"/>
      <c r="G70" s="27"/>
      <c r="H70" s="27"/>
      <c r="I70" s="27"/>
      <c r="J70" s="27"/>
    </row>
    <row r="71" spans="2:10" ht="16.5" customHeight="1">
      <c r="B71" s="235" t="s">
        <v>153</v>
      </c>
      <c r="C71" s="236"/>
      <c r="D71" s="236"/>
      <c r="E71" s="237"/>
      <c r="F71" s="28"/>
      <c r="G71" s="28"/>
      <c r="H71" s="28"/>
      <c r="I71" s="28">
        <f>I68+I67+I66</f>
        <v>0</v>
      </c>
      <c r="J71" s="28">
        <f>J68+J67+J66</f>
        <v>0</v>
      </c>
    </row>
    <row r="72" spans="2:10" ht="16.5" customHeight="1">
      <c r="B72" s="235" t="s">
        <v>154</v>
      </c>
      <c r="C72" s="236"/>
      <c r="D72" s="236"/>
      <c r="E72" s="237"/>
      <c r="F72" s="28"/>
      <c r="G72" s="28"/>
      <c r="H72" s="28"/>
      <c r="I72" s="28">
        <f>I65+I64+I63</f>
        <v>0</v>
      </c>
      <c r="J72" s="28">
        <f>J65+J64+J63</f>
        <v>0</v>
      </c>
    </row>
    <row r="73" spans="2:10" ht="16.5" customHeight="1">
      <c r="B73" s="235" t="s">
        <v>155</v>
      </c>
      <c r="C73" s="236"/>
      <c r="D73" s="236"/>
      <c r="E73" s="237"/>
      <c r="F73" s="28"/>
      <c r="G73" s="28"/>
      <c r="H73" s="28"/>
      <c r="I73" s="28">
        <f>I62+I61+I60</f>
        <v>0</v>
      </c>
      <c r="J73" s="28">
        <f>J62+J61+J60</f>
        <v>0</v>
      </c>
    </row>
    <row r="74" spans="2:10" ht="16.5" customHeight="1">
      <c r="B74" s="235" t="s">
        <v>156</v>
      </c>
      <c r="C74" s="236"/>
      <c r="D74" s="236"/>
      <c r="E74" s="237"/>
      <c r="F74" s="28"/>
      <c r="G74" s="28"/>
      <c r="H74" s="28"/>
      <c r="I74" s="28">
        <f>I59+I58+I57</f>
        <v>0</v>
      </c>
      <c r="J74" s="28">
        <f>J59+J58+J57</f>
        <v>0</v>
      </c>
    </row>
    <row r="75" spans="2:4" ht="7.5" customHeight="1">
      <c r="B75" s="277"/>
      <c r="C75" s="278"/>
      <c r="D75" s="44"/>
    </row>
    <row r="76" spans="2:10" ht="15.75" customHeight="1">
      <c r="B76" s="235" t="s">
        <v>152</v>
      </c>
      <c r="C76" s="236"/>
      <c r="D76" s="236"/>
      <c r="E76" s="237"/>
      <c r="F76" s="29"/>
      <c r="G76" s="29"/>
      <c r="H76" s="29"/>
      <c r="I76" s="29" t="e">
        <f>I71/I69</f>
        <v>#DIV/0!</v>
      </c>
      <c r="J76" s="29" t="e">
        <f>J71/J69</f>
        <v>#DIV/0!</v>
      </c>
    </row>
    <row r="77" spans="2:10" ht="15.75" customHeight="1">
      <c r="B77" s="235" t="s">
        <v>157</v>
      </c>
      <c r="C77" s="236"/>
      <c r="D77" s="236"/>
      <c r="E77" s="237"/>
      <c r="F77" s="29"/>
      <c r="G77" s="29"/>
      <c r="H77" s="29"/>
      <c r="I77" s="29" t="e">
        <f>I72/I69</f>
        <v>#DIV/0!</v>
      </c>
      <c r="J77" s="29" t="e">
        <f>J72/J69</f>
        <v>#DIV/0!</v>
      </c>
    </row>
    <row r="78" spans="2:10" ht="15.75" customHeight="1">
      <c r="B78" s="235" t="s">
        <v>158</v>
      </c>
      <c r="C78" s="236"/>
      <c r="D78" s="236"/>
      <c r="E78" s="237"/>
      <c r="F78" s="29"/>
      <c r="G78" s="29"/>
      <c r="H78" s="29"/>
      <c r="I78" s="29" t="e">
        <f>I73/I69</f>
        <v>#DIV/0!</v>
      </c>
      <c r="J78" s="29" t="e">
        <f>J73/J69</f>
        <v>#DIV/0!</v>
      </c>
    </row>
    <row r="79" spans="2:10" ht="15.75" customHeight="1">
      <c r="B79" s="235" t="s">
        <v>159</v>
      </c>
      <c r="C79" s="236"/>
      <c r="D79" s="236"/>
      <c r="E79" s="237"/>
      <c r="F79" s="29"/>
      <c r="G79" s="29"/>
      <c r="H79" s="29"/>
      <c r="I79" s="29" t="e">
        <f>I74/I69</f>
        <v>#DIV/0!</v>
      </c>
      <c r="J79" s="29" t="e">
        <f>J74/J69</f>
        <v>#DIV/0!</v>
      </c>
    </row>
    <row r="81" spans="2:10" ht="15.75" customHeight="1">
      <c r="B81" s="235" t="s">
        <v>1</v>
      </c>
      <c r="C81" s="236"/>
      <c r="D81" s="236"/>
      <c r="E81" s="237"/>
      <c r="F81" s="29"/>
      <c r="G81" s="29"/>
      <c r="H81" s="29"/>
      <c r="I81" s="29" t="e">
        <f>I76+I77</f>
        <v>#DIV/0!</v>
      </c>
      <c r="J81" s="29" t="e">
        <f>J76+J77</f>
        <v>#DIV/0!</v>
      </c>
    </row>
    <row r="82" spans="2:10" ht="15.75" customHeight="1">
      <c r="B82" s="235" t="s">
        <v>13</v>
      </c>
      <c r="C82" s="236"/>
      <c r="D82" s="236"/>
      <c r="E82" s="237"/>
      <c r="F82" s="29"/>
      <c r="G82" s="29"/>
      <c r="H82" s="29"/>
      <c r="I82" s="29" t="e">
        <f>I76+I77+I78</f>
        <v>#DIV/0!</v>
      </c>
      <c r="J82" s="29" t="e">
        <f>J76+J77+J78</f>
        <v>#DIV/0!</v>
      </c>
    </row>
    <row r="83" spans="2:10" ht="15.75" customHeight="1">
      <c r="B83" s="235" t="s">
        <v>2</v>
      </c>
      <c r="C83" s="236"/>
      <c r="D83" s="236"/>
      <c r="E83" s="237"/>
      <c r="F83" s="30"/>
      <c r="G83" s="30"/>
      <c r="H83" s="30"/>
      <c r="I83" s="30" t="e">
        <f>(I57+I58*2+I59*3+I60*4+I61*5+I62*6+I63*7+I64*8+I65*9+I66*10+I67*11+I68*12)/I69</f>
        <v>#DIV/0!</v>
      </c>
      <c r="J83" s="30" t="e">
        <f>(J57+J58*2+J59*3+J60*4+J61*5+J62*6+J63*7+J64*8+J65*9+J66*10+J67*11+J68*12)/J69</f>
        <v>#DIV/0!</v>
      </c>
    </row>
    <row r="84" spans="2:10" ht="15.75" customHeight="1">
      <c r="B84" s="235" t="s">
        <v>11</v>
      </c>
      <c r="C84" s="236"/>
      <c r="D84" s="236"/>
      <c r="E84" s="237"/>
      <c r="F84" s="29"/>
      <c r="G84" s="29"/>
      <c r="H84" s="29"/>
      <c r="I84" s="29" t="e">
        <f>(I71*1+I72*0.64+I73*0.36+I74*0.16)/I69</f>
        <v>#DIV/0!</v>
      </c>
      <c r="J84" s="29" t="e">
        <f>(J71*1+J72*0.64+J73*0.36+J74*0.16)/J69</f>
        <v>#DIV/0!</v>
      </c>
    </row>
    <row r="86" spans="2:9" ht="30.75" customHeight="1">
      <c r="B86" s="279" t="s">
        <v>28</v>
      </c>
      <c r="C86" s="279"/>
      <c r="D86" s="279"/>
      <c r="E86" s="279"/>
      <c r="I86" s="29" t="e">
        <f>N69/I55</f>
        <v>#DIV/0!</v>
      </c>
    </row>
    <row r="88" spans="2:9" ht="15.75">
      <c r="B88" s="279" t="s">
        <v>11</v>
      </c>
      <c r="C88" s="279"/>
      <c r="D88" s="279"/>
      <c r="E88" s="279"/>
      <c r="I88" s="29" t="e">
        <f>J84</f>
        <v>#DIV/0!</v>
      </c>
    </row>
    <row r="90" spans="2:9" ht="15.75">
      <c r="B90" s="279" t="s">
        <v>12</v>
      </c>
      <c r="C90" s="279"/>
      <c r="D90" s="279"/>
      <c r="E90" s="279"/>
      <c r="F90" s="24"/>
      <c r="G90" s="24"/>
      <c r="H90" s="24"/>
      <c r="I90" s="29" t="e">
        <f>O69/I55</f>
        <v>#DIV/0!</v>
      </c>
    </row>
    <row r="93" spans="2:14" s="4" customFormat="1" ht="16.5" customHeight="1" thickBot="1">
      <c r="B93" s="182" t="s">
        <v>24</v>
      </c>
      <c r="C93" s="182"/>
      <c r="D93" s="78">
        <f>'Заповнюємо № 4'!D68</f>
        <v>0</v>
      </c>
      <c r="E93" s="59"/>
      <c r="F93" s="59"/>
      <c r="G93" s="59"/>
      <c r="H93" s="59"/>
      <c r="I93" s="59"/>
      <c r="J93" s="59"/>
      <c r="K93" s="59"/>
      <c r="L93" s="59"/>
      <c r="M93" s="59"/>
      <c r="N93" s="59"/>
    </row>
    <row r="94" spans="2:6" s="4" customFormat="1" ht="16.5" customHeight="1">
      <c r="B94" s="40"/>
      <c r="C94" s="40"/>
      <c r="D94" s="40"/>
      <c r="E94" s="40"/>
      <c r="F94" s="40"/>
    </row>
    <row r="95" spans="2:15" s="4" customFormat="1" ht="16.5" customHeight="1" thickBot="1">
      <c r="B95" s="182" t="s">
        <v>25</v>
      </c>
      <c r="C95" s="182"/>
      <c r="D95" s="77"/>
      <c r="E95" s="39"/>
      <c r="F95" s="57"/>
      <c r="G95" s="57"/>
      <c r="H95" s="57"/>
      <c r="I95" s="270">
        <f>'Заповнюємо № 4'!D70</f>
        <v>0</v>
      </c>
      <c r="J95" s="270"/>
      <c r="K95" s="270"/>
      <c r="L95" s="270"/>
      <c r="M95" s="270"/>
      <c r="N95" s="270"/>
      <c r="O95" s="270"/>
    </row>
    <row r="96" spans="2:15" s="4" customFormat="1" ht="21" customHeight="1">
      <c r="B96" s="40"/>
      <c r="C96" s="66" t="s">
        <v>160</v>
      </c>
      <c r="D96" s="76" t="s">
        <v>49</v>
      </c>
      <c r="E96" s="75"/>
      <c r="F96" s="74"/>
      <c r="G96" s="74"/>
      <c r="H96" s="74"/>
      <c r="I96" s="269" t="s">
        <v>50</v>
      </c>
      <c r="J96" s="269"/>
      <c r="K96" s="269"/>
      <c r="L96" s="269"/>
      <c r="M96" s="269"/>
      <c r="N96" s="269"/>
      <c r="O96" s="269"/>
    </row>
    <row r="97" spans="2:6" s="4" customFormat="1" ht="16.5" customHeight="1">
      <c r="B97" s="39"/>
      <c r="C97" s="39"/>
      <c r="D97" s="39"/>
      <c r="E97" s="39"/>
      <c r="F97" s="39"/>
    </row>
    <row r="98" spans="2:15" s="4" customFormat="1" ht="16.5" customHeight="1" thickBot="1">
      <c r="B98" s="182" t="s">
        <v>27</v>
      </c>
      <c r="C98" s="182"/>
      <c r="D98" s="77"/>
      <c r="E98" s="39"/>
      <c r="F98" s="57"/>
      <c r="G98" s="57"/>
      <c r="H98" s="57"/>
      <c r="I98" s="270">
        <f>'Заповнюємо № 4'!D73</f>
        <v>0</v>
      </c>
      <c r="J98" s="270"/>
      <c r="K98" s="270"/>
      <c r="L98" s="270"/>
      <c r="M98" s="270"/>
      <c r="N98" s="270"/>
      <c r="O98" s="270"/>
    </row>
    <row r="99" spans="2:15" s="4" customFormat="1" ht="16.5" customHeight="1">
      <c r="B99" s="41"/>
      <c r="D99" s="76" t="s">
        <v>49</v>
      </c>
      <c r="E99" s="75"/>
      <c r="F99" s="74"/>
      <c r="G99" s="74"/>
      <c r="H99" s="74"/>
      <c r="I99" s="269" t="s">
        <v>50</v>
      </c>
      <c r="J99" s="269"/>
      <c r="K99" s="269"/>
      <c r="L99" s="269"/>
      <c r="M99" s="269"/>
      <c r="N99" s="269"/>
      <c r="O99" s="269"/>
    </row>
  </sheetData>
  <sheetProtection password="C4EF" sheet="1" objects="1" scenarios="1"/>
  <mergeCells count="91">
    <mergeCell ref="B83:E83"/>
    <mergeCell ref="B84:E84"/>
    <mergeCell ref="B78:E78"/>
    <mergeCell ref="B79:E79"/>
    <mergeCell ref="B81:E81"/>
    <mergeCell ref="B82:E82"/>
    <mergeCell ref="C66:E66"/>
    <mergeCell ref="C59:E59"/>
    <mergeCell ref="B73:E73"/>
    <mergeCell ref="B74:E74"/>
    <mergeCell ref="C63:E63"/>
    <mergeCell ref="C64:E64"/>
    <mergeCell ref="C65:E65"/>
    <mergeCell ref="C61:E61"/>
    <mergeCell ref="C62:E62"/>
    <mergeCell ref="B76:E76"/>
    <mergeCell ref="B77:E77"/>
    <mergeCell ref="B75:C75"/>
    <mergeCell ref="C53:E53"/>
    <mergeCell ref="C55:E55"/>
    <mergeCell ref="C67:E67"/>
    <mergeCell ref="C68:E68"/>
    <mergeCell ref="B71:E71"/>
    <mergeCell ref="B72:E72"/>
    <mergeCell ref="B57:B68"/>
    <mergeCell ref="C47:E47"/>
    <mergeCell ref="C48:E48"/>
    <mergeCell ref="C60:E60"/>
    <mergeCell ref="C49:E49"/>
    <mergeCell ref="C50:E50"/>
    <mergeCell ref="C57:E57"/>
    <mergeCell ref="C58:E58"/>
    <mergeCell ref="C39:E39"/>
    <mergeCell ref="C40:E40"/>
    <mergeCell ref="C41:E41"/>
    <mergeCell ref="C42:E42"/>
    <mergeCell ref="C43:E43"/>
    <mergeCell ref="C46:E46"/>
    <mergeCell ref="C29:E29"/>
    <mergeCell ref="C30:E30"/>
    <mergeCell ref="C31:E31"/>
    <mergeCell ref="C44:E44"/>
    <mergeCell ref="C45:E45"/>
    <mergeCell ref="C34:E34"/>
    <mergeCell ref="C35:E35"/>
    <mergeCell ref="C36:E36"/>
    <mergeCell ref="C37:E37"/>
    <mergeCell ref="C38:E38"/>
    <mergeCell ref="C23:E23"/>
    <mergeCell ref="C24:E24"/>
    <mergeCell ref="C25:E25"/>
    <mergeCell ref="C26:E26"/>
    <mergeCell ref="C27:E27"/>
    <mergeCell ref="C28:E28"/>
    <mergeCell ref="B3:C3"/>
    <mergeCell ref="B4:C4"/>
    <mergeCell ref="B5:C5"/>
    <mergeCell ref="B9:C9"/>
    <mergeCell ref="B10:C10"/>
    <mergeCell ref="E6:I6"/>
    <mergeCell ref="E8:J8"/>
    <mergeCell ref="B2:O2"/>
    <mergeCell ref="B6:C6"/>
    <mergeCell ref="O13:O14"/>
    <mergeCell ref="I13:J13"/>
    <mergeCell ref="N13:N14"/>
    <mergeCell ref="B13:B14"/>
    <mergeCell ref="B7:C7"/>
    <mergeCell ref="B8:C8"/>
    <mergeCell ref="C13:E14"/>
    <mergeCell ref="B11:C11"/>
    <mergeCell ref="C15:E15"/>
    <mergeCell ref="C16:E16"/>
    <mergeCell ref="C18:E18"/>
    <mergeCell ref="C19:E19"/>
    <mergeCell ref="B86:E86"/>
    <mergeCell ref="B88:E88"/>
    <mergeCell ref="C17:E17"/>
    <mergeCell ref="C32:E32"/>
    <mergeCell ref="C33:E33"/>
    <mergeCell ref="C22:E22"/>
    <mergeCell ref="C20:E20"/>
    <mergeCell ref="C21:E21"/>
    <mergeCell ref="I99:O99"/>
    <mergeCell ref="B98:C98"/>
    <mergeCell ref="I95:O95"/>
    <mergeCell ref="I96:O96"/>
    <mergeCell ref="I98:O98"/>
    <mergeCell ref="B95:C95"/>
    <mergeCell ref="B93:C93"/>
    <mergeCell ref="B90:E90"/>
  </mergeCells>
  <conditionalFormatting sqref="B15:B50">
    <cfRule type="expression" priority="1" dxfId="75" stopIfTrue="1">
      <formula>C15=0</formula>
    </cfRule>
  </conditionalFormatting>
  <conditionalFormatting sqref="C53 C55 D98 D95 D93 I15:M50 C58:C68 C15:E50 I10 I98 F71:H74 I95 F57:J68 B57:C57 D3:D11 E4:E11 J6 O8">
    <cfRule type="cellIs" priority="2" dxfId="75" operator="equal" stopIfTrue="1">
      <formula>0</formula>
    </cfRule>
  </conditionalFormatting>
  <conditionalFormatting sqref="N15:N50">
    <cfRule type="cellIs" priority="3" dxfId="79" operator="equal" stopIfTrue="1">
      <formula>"розбіжність"</formula>
    </cfRule>
    <cfRule type="cellIs" priority="4" dxfId="75" operator="greaterThanOrEqual" stopIfTrue="1">
      <formula>1</formula>
    </cfRule>
  </conditionalFormatting>
  <conditionalFormatting sqref="O15:O50">
    <cfRule type="cellIs" priority="5" dxfId="79" operator="equal" stopIfTrue="1">
      <formula>"розбіжність"</formula>
    </cfRule>
  </conditionalFormatting>
  <conditionalFormatting sqref="I76:I79 I81:I84 I71:I74">
    <cfRule type="expression" priority="8" dxfId="75" stopIfTrue="1">
      <formula>$I$69=0</formula>
    </cfRule>
  </conditionalFormatting>
  <conditionalFormatting sqref="J76:J79 J81:J84 I86 I88 I90 J71:J74">
    <cfRule type="expression" priority="9" dxfId="75" stopIfTrue="1">
      <formula>$J$69=0</formula>
    </cfRule>
  </conditionalFormatting>
  <printOptions/>
  <pageMargins left="0.13" right="0.04" top="0.32" bottom="0.28" header="0.2" footer="0.28"/>
  <pageSetup horizontalDpi="600" verticalDpi="600" orientation="portrait" paperSize="9" scale="82" r:id="rId1"/>
  <rowBreaks count="1" manualBreakCount="1">
    <brk id="5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B2:N22"/>
  <sheetViews>
    <sheetView zoomScale="75" zoomScaleNormal="75" zoomScalePageLayoutView="0" workbookViewId="0" topLeftCell="A1">
      <selection activeCell="H15" sqref="H15"/>
    </sheetView>
  </sheetViews>
  <sheetFormatPr defaultColWidth="9.00390625" defaultRowHeight="12.75"/>
  <cols>
    <col min="1" max="2" width="2.25390625" style="48" customWidth="1"/>
    <col min="3" max="3" width="51.375" style="48" customWidth="1"/>
    <col min="4" max="4" width="22.625" style="48" customWidth="1"/>
    <col min="5" max="5" width="23.25390625" style="48" customWidth="1"/>
    <col min="6" max="6" width="22.625" style="48" customWidth="1"/>
    <col min="7" max="7" width="20.875" style="48" customWidth="1"/>
    <col min="8" max="9" width="7.375" style="48" customWidth="1"/>
    <col min="10" max="16384" width="9.125" style="48" customWidth="1"/>
  </cols>
  <sheetData>
    <row r="2" spans="2:14" ht="18.75" customHeight="1">
      <c r="B2" s="47"/>
      <c r="C2" s="280" t="s">
        <v>29</v>
      </c>
      <c r="D2" s="280"/>
      <c r="E2" s="280"/>
      <c r="F2" s="280"/>
      <c r="G2" s="280"/>
      <c r="H2" s="47"/>
      <c r="I2" s="47"/>
      <c r="J2" s="47"/>
      <c r="K2" s="47"/>
      <c r="L2" s="47"/>
      <c r="M2" s="47"/>
      <c r="N2" s="47"/>
    </row>
    <row r="3" spans="2:14" ht="36" customHeight="1">
      <c r="B3" s="47"/>
      <c r="C3" s="36"/>
      <c r="D3" s="36"/>
      <c r="E3" s="36"/>
      <c r="F3" s="36"/>
      <c r="G3" s="36"/>
      <c r="H3" s="47"/>
      <c r="I3" s="47"/>
      <c r="J3" s="47"/>
      <c r="K3" s="47"/>
      <c r="L3" s="47"/>
      <c r="M3" s="47"/>
      <c r="N3" s="47"/>
    </row>
    <row r="4" spans="2:14" ht="18.75" customHeight="1">
      <c r="B4" s="47"/>
      <c r="C4" s="49" t="s">
        <v>19</v>
      </c>
      <c r="D4" s="50">
        <f>'Заповнюємо № 4'!FY42</f>
        <v>0</v>
      </c>
      <c r="E4" s="54"/>
      <c r="F4" s="54"/>
      <c r="G4" s="36"/>
      <c r="H4" s="47"/>
      <c r="I4" s="47"/>
      <c r="J4" s="47"/>
      <c r="K4" s="47"/>
      <c r="L4" s="47"/>
      <c r="M4" s="47"/>
      <c r="N4" s="47"/>
    </row>
    <row r="5" spans="2:14" ht="18.75" customHeight="1">
      <c r="B5" s="47"/>
      <c r="C5" s="49"/>
      <c r="D5" s="36"/>
      <c r="E5" s="36"/>
      <c r="F5" s="36"/>
      <c r="G5" s="36"/>
      <c r="H5" s="47"/>
      <c r="I5" s="47"/>
      <c r="J5" s="47"/>
      <c r="K5" s="47"/>
      <c r="L5" s="47"/>
      <c r="M5" s="47"/>
      <c r="N5" s="47"/>
    </row>
    <row r="6" spans="2:14" ht="18.75" customHeight="1">
      <c r="B6" s="47"/>
      <c r="C6" s="49" t="s">
        <v>0</v>
      </c>
      <c r="D6" s="50">
        <f>'Заповнюємо № 4'!D7</f>
        <v>0</v>
      </c>
      <c r="E6" s="54"/>
      <c r="F6" s="54"/>
      <c r="G6" s="36"/>
      <c r="H6" s="47"/>
      <c r="I6" s="47"/>
      <c r="J6" s="47"/>
      <c r="K6" s="47"/>
      <c r="L6" s="47"/>
      <c r="M6" s="47"/>
      <c r="N6" s="47"/>
    </row>
    <row r="7" spans="2:14" ht="18.75" customHeight="1">
      <c r="B7" s="36"/>
      <c r="C7" s="36"/>
      <c r="D7" s="36"/>
      <c r="E7" s="36"/>
      <c r="F7" s="36"/>
      <c r="G7" s="47"/>
      <c r="H7" s="47"/>
      <c r="I7" s="47"/>
      <c r="J7" s="47"/>
      <c r="K7" s="47"/>
      <c r="L7" s="47"/>
      <c r="M7" s="47"/>
      <c r="N7" s="47"/>
    </row>
    <row r="8" spans="3:9" ht="56.25" customHeight="1">
      <c r="C8" s="53" t="s">
        <v>30</v>
      </c>
      <c r="D8" s="53" t="s">
        <v>21</v>
      </c>
      <c r="E8" s="53" t="s">
        <v>31</v>
      </c>
      <c r="F8" s="53" t="s">
        <v>33</v>
      </c>
      <c r="G8" s="53" t="s">
        <v>34</v>
      </c>
      <c r="H8" s="51"/>
      <c r="I8" s="51"/>
    </row>
    <row r="9" spans="2:7" s="52" customFormat="1" ht="30" customHeight="1">
      <c r="B9" s="49"/>
      <c r="C9" s="61">
        <f>'Заповнюємо № 4'!D10</f>
        <v>0</v>
      </c>
      <c r="D9" s="62">
        <f>'Протокол № 4'!D10</f>
      </c>
      <c r="E9" s="62">
        <f>'Протокол № 4'!I10</f>
      </c>
      <c r="F9" s="62">
        <f>'Заповнюємо № 4'!FY240</f>
      </c>
      <c r="G9" s="63">
        <f>'Заповнюємо № 4'!FY174</f>
      </c>
    </row>
    <row r="10" spans="2:7" s="52" customFormat="1" ht="30" customHeight="1">
      <c r="B10" s="49"/>
      <c r="C10" s="65"/>
      <c r="D10" s="66"/>
      <c r="E10" s="66"/>
      <c r="F10" s="66"/>
      <c r="G10" s="67"/>
    </row>
    <row r="11" ht="18.75" hidden="1">
      <c r="C11" s="48">
        <f>'Протокол № 4'!J69</f>
        <v>0</v>
      </c>
    </row>
    <row r="12" spans="3:7" ht="31.5" customHeight="1">
      <c r="C12" s="281" t="s">
        <v>32</v>
      </c>
      <c r="D12" s="284" t="s">
        <v>35</v>
      </c>
      <c r="E12" s="285"/>
      <c r="F12" s="282" t="s">
        <v>36</v>
      </c>
      <c r="G12" s="283"/>
    </row>
    <row r="13" spans="3:7" ht="55.5" customHeight="1">
      <c r="C13" s="281"/>
      <c r="D13" s="286"/>
      <c r="E13" s="287"/>
      <c r="F13" s="53" t="s">
        <v>37</v>
      </c>
      <c r="G13" s="53" t="s">
        <v>150</v>
      </c>
    </row>
    <row r="14" spans="3:7" s="52" customFormat="1" ht="30.75" customHeight="1">
      <c r="C14" s="64">
        <f>'Заповнюємо № 4'!F9</f>
        <v>0</v>
      </c>
      <c r="D14" s="288" t="e">
        <f>'Протокол № 4'!I90</f>
        <v>#DIV/0!</v>
      </c>
      <c r="E14" s="289"/>
      <c r="F14" s="63">
        <f>'Заповнюємо № 4'!FZ240</f>
        <v>0</v>
      </c>
      <c r="G14" s="63">
        <f>IF('Заповнюємо № 4'!FZ55=1,"так",IF('Заповнюємо № 4'!FZ55=2,"ні",""))</f>
      </c>
    </row>
    <row r="16" spans="2:14" s="4" customFormat="1" ht="16.5" customHeight="1">
      <c r="B16" s="182" t="s">
        <v>24</v>
      </c>
      <c r="C16" s="182"/>
      <c r="D16" s="58">
        <f>'Заповнюємо № 4'!D68</f>
        <v>0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2:6" s="4" customFormat="1" ht="16.5" customHeight="1">
      <c r="B17" s="40"/>
      <c r="C17" s="40"/>
      <c r="D17" s="40"/>
      <c r="E17" s="40"/>
      <c r="F17" s="40"/>
    </row>
    <row r="18" spans="2:14" s="4" customFormat="1" ht="16.5" customHeight="1" thickBot="1">
      <c r="B18" s="182" t="s">
        <v>25</v>
      </c>
      <c r="C18" s="182"/>
      <c r="D18" s="77"/>
      <c r="E18" s="39"/>
      <c r="F18" s="270">
        <f>'Заповнюємо № 4'!D70</f>
        <v>0</v>
      </c>
      <c r="G18" s="270"/>
      <c r="H18" s="39"/>
      <c r="I18" s="39"/>
      <c r="J18" s="39"/>
      <c r="K18" s="39"/>
      <c r="L18" s="39"/>
      <c r="M18" s="39"/>
      <c r="N18" s="39"/>
    </row>
    <row r="19" spans="2:14" s="4" customFormat="1" ht="16.5" customHeight="1">
      <c r="B19" s="40"/>
      <c r="C19" s="66" t="s">
        <v>65</v>
      </c>
      <c r="D19" s="42" t="s">
        <v>64</v>
      </c>
      <c r="E19" s="42"/>
      <c r="F19" s="269" t="s">
        <v>50</v>
      </c>
      <c r="G19" s="269"/>
      <c r="H19" s="60"/>
      <c r="I19" s="60"/>
      <c r="J19" s="60"/>
      <c r="K19" s="60"/>
      <c r="L19" s="60"/>
      <c r="M19" s="60"/>
      <c r="N19" s="60"/>
    </row>
    <row r="20" spans="2:6" s="4" customFormat="1" ht="16.5" customHeight="1">
      <c r="B20" s="39"/>
      <c r="C20" s="39"/>
      <c r="D20" s="39"/>
      <c r="E20" s="39"/>
      <c r="F20" s="39"/>
    </row>
    <row r="21" spans="2:14" s="4" customFormat="1" ht="16.5" customHeight="1" thickBot="1">
      <c r="B21" s="182" t="s">
        <v>27</v>
      </c>
      <c r="C21" s="182"/>
      <c r="D21" s="77"/>
      <c r="E21" s="39"/>
      <c r="F21" s="270">
        <f>'Заповнюємо № 4'!D73</f>
        <v>0</v>
      </c>
      <c r="G21" s="270"/>
      <c r="H21" s="39"/>
      <c r="I21" s="39"/>
      <c r="J21" s="39"/>
      <c r="K21" s="39"/>
      <c r="L21" s="39"/>
      <c r="M21" s="39"/>
      <c r="N21" s="39"/>
    </row>
    <row r="22" spans="2:14" s="4" customFormat="1" ht="16.5" customHeight="1">
      <c r="B22" s="41"/>
      <c r="D22" s="42" t="s">
        <v>64</v>
      </c>
      <c r="E22" s="42"/>
      <c r="F22" s="269" t="s">
        <v>50</v>
      </c>
      <c r="G22" s="269"/>
      <c r="H22" s="60"/>
      <c r="I22" s="60"/>
      <c r="J22" s="60"/>
      <c r="K22" s="60"/>
      <c r="L22" s="60"/>
      <c r="M22" s="60"/>
      <c r="N22" s="60"/>
    </row>
  </sheetData>
  <sheetProtection password="C4EF" sheet="1" objects="1" scenarios="1"/>
  <mergeCells count="12">
    <mergeCell ref="B21:C21"/>
    <mergeCell ref="F19:G19"/>
    <mergeCell ref="F22:G22"/>
    <mergeCell ref="F21:G21"/>
    <mergeCell ref="C2:G2"/>
    <mergeCell ref="B16:C16"/>
    <mergeCell ref="B18:C18"/>
    <mergeCell ref="F18:G18"/>
    <mergeCell ref="C12:C13"/>
    <mergeCell ref="F12:G12"/>
    <mergeCell ref="D12:E13"/>
    <mergeCell ref="D14:E14"/>
  </mergeCells>
  <conditionalFormatting sqref="D4 D6 C14 C9:G10 F14:G14 D21 D18 D16 F18:G18 F21:G21">
    <cfRule type="cellIs" priority="1" dxfId="75" operator="equal" stopIfTrue="1">
      <formula>0</formula>
    </cfRule>
  </conditionalFormatting>
  <conditionalFormatting sqref="D14:E14">
    <cfRule type="expression" priority="3" dxfId="75" stopIfTrue="1">
      <formula>$C$9=0</formula>
    </cfRule>
  </conditionalFormatting>
  <printOptions/>
  <pageMargins left="0.23" right="0.28" top="0.34" bottom="0.37" header="0.29" footer="0.31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B2:W31"/>
  <sheetViews>
    <sheetView zoomScale="75" zoomScaleNormal="75" zoomScalePageLayoutView="0" workbookViewId="0" topLeftCell="A1">
      <selection activeCell="X25" sqref="X25"/>
    </sheetView>
  </sheetViews>
  <sheetFormatPr defaultColWidth="9.00390625" defaultRowHeight="12.75"/>
  <cols>
    <col min="1" max="1" width="1.37890625" style="0" customWidth="1"/>
    <col min="2" max="2" width="3.875" style="0" customWidth="1"/>
    <col min="3" max="3" width="47.00390625" style="0" customWidth="1"/>
    <col min="4" max="4" width="5.00390625" style="0" customWidth="1"/>
    <col min="5" max="5" width="6.25390625" style="0" customWidth="1"/>
    <col min="6" max="6" width="5.25390625" style="0" customWidth="1"/>
    <col min="7" max="7" width="6.125" style="0" customWidth="1"/>
    <col min="8" max="8" width="5.375" style="0" customWidth="1"/>
    <col min="9" max="9" width="6.75390625" style="0" customWidth="1"/>
    <col min="10" max="10" width="5.25390625" style="0" customWidth="1"/>
    <col min="11" max="11" width="6.125" style="0" customWidth="1"/>
    <col min="12" max="12" width="5.625" style="0" customWidth="1"/>
    <col min="13" max="13" width="6.625" style="0" customWidth="1"/>
    <col min="14" max="14" width="5.625" style="0" customWidth="1"/>
    <col min="15" max="15" width="6.375" style="0" customWidth="1"/>
    <col min="16" max="16" width="5.75390625" style="0" customWidth="1"/>
    <col min="17" max="17" width="6.75390625" style="0" customWidth="1"/>
    <col min="18" max="18" width="5.375" style="0" customWidth="1"/>
    <col min="19" max="19" width="5.75390625" style="0" customWidth="1"/>
    <col min="20" max="23" width="5.875" style="0" customWidth="1"/>
  </cols>
  <sheetData>
    <row r="2" spans="2:13" ht="15.75">
      <c r="B2" s="291" t="s">
        <v>118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2:13" ht="15.75">
      <c r="B3" s="292" t="s">
        <v>147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</row>
    <row r="4" spans="2:13" ht="15.75">
      <c r="B4" s="291" t="s">
        <v>172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</row>
    <row r="5" spans="2:13" ht="15.75"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</row>
    <row r="7" spans="2:13" ht="15.75">
      <c r="B7" s="145" t="str">
        <f>'Протокол № 4'!B3</f>
        <v>Район</v>
      </c>
      <c r="D7" s="156">
        <f>'Протокол № 4'!D3</f>
      </c>
      <c r="E7" s="3"/>
      <c r="F7" s="3"/>
      <c r="G7" s="3"/>
      <c r="H7" s="3"/>
      <c r="I7" s="3"/>
      <c r="J7" s="3"/>
      <c r="K7" s="3"/>
      <c r="L7" s="3"/>
      <c r="M7" s="3"/>
    </row>
    <row r="8" spans="2:13" ht="15.75">
      <c r="B8" s="145" t="str">
        <f>'Протокол № 4'!B4</f>
        <v>Населений пункт </v>
      </c>
      <c r="D8" s="155">
        <f>'Протокол № 4'!D4</f>
        <v>0</v>
      </c>
      <c r="E8" s="151"/>
      <c r="F8" s="151"/>
      <c r="G8" s="151"/>
      <c r="H8" s="151"/>
      <c r="I8" s="151"/>
      <c r="J8" s="151"/>
      <c r="K8" s="151"/>
      <c r="L8" s="151"/>
      <c r="M8" s="151"/>
    </row>
    <row r="9" spans="2:13" ht="15.75">
      <c r="B9" s="145" t="str">
        <f>'Протокол № 4'!B5</f>
        <v>Назва ЗНЗ              </v>
      </c>
      <c r="D9" s="155">
        <f>'Протокол № 4'!D5</f>
        <v>0</v>
      </c>
      <c r="E9" s="151"/>
      <c r="F9" s="151"/>
      <c r="G9" s="151"/>
      <c r="H9" s="151"/>
      <c r="I9" s="151"/>
      <c r="J9" s="151"/>
      <c r="K9" s="151"/>
      <c r="L9" s="151"/>
      <c r="M9" s="151"/>
    </row>
    <row r="10" spans="2:13" ht="15.75">
      <c r="B10" s="145" t="str">
        <f>'Протокол № 4'!B6</f>
        <v>Клас</v>
      </c>
      <c r="D10" s="154">
        <f>'Протокол № 4'!D6</f>
        <v>0</v>
      </c>
      <c r="E10" s="151"/>
      <c r="F10" s="151"/>
      <c r="G10" s="151"/>
      <c r="H10" s="151"/>
      <c r="I10" s="151"/>
      <c r="J10" s="151"/>
      <c r="K10" s="151"/>
      <c r="L10" s="151"/>
      <c r="M10" s="151"/>
    </row>
    <row r="11" spans="2:13" ht="15.75">
      <c r="B11" s="145" t="s">
        <v>164</v>
      </c>
      <c r="D11" s="157">
        <f>'Протокол № 4'!I53</f>
        <v>0</v>
      </c>
      <c r="E11" s="158"/>
      <c r="F11" s="158"/>
      <c r="G11" s="158"/>
      <c r="H11" s="158"/>
      <c r="I11" s="158"/>
      <c r="J11" s="158"/>
      <c r="K11" s="158"/>
      <c r="L11" s="158"/>
      <c r="M11" s="151"/>
    </row>
    <row r="12" spans="2:12" ht="3" customHeight="1">
      <c r="B12" s="145"/>
      <c r="D12" s="152"/>
      <c r="E12" s="152"/>
      <c r="F12" s="152"/>
      <c r="G12" s="152"/>
      <c r="H12" s="152"/>
      <c r="I12" s="152"/>
      <c r="J12" s="152"/>
      <c r="K12" s="152"/>
      <c r="L12" s="152"/>
    </row>
    <row r="13" spans="2:13" ht="15.75">
      <c r="B13" s="145" t="s">
        <v>119</v>
      </c>
      <c r="D13" s="159">
        <f>'Протокол № 4'!I55</f>
        <v>0</v>
      </c>
      <c r="E13" s="160"/>
      <c r="F13" s="160"/>
      <c r="G13" s="160"/>
      <c r="H13" s="152"/>
      <c r="I13" s="160"/>
      <c r="J13" s="160"/>
      <c r="K13" s="161" t="e">
        <f>D13/D11</f>
        <v>#DIV/0!</v>
      </c>
      <c r="L13" s="160"/>
      <c r="M13" s="3"/>
    </row>
    <row r="14" spans="4:13" ht="12.75">
      <c r="D14" s="294" t="s">
        <v>128</v>
      </c>
      <c r="E14" s="294"/>
      <c r="F14" s="294"/>
      <c r="G14" s="294"/>
      <c r="I14" s="294" t="s">
        <v>127</v>
      </c>
      <c r="J14" s="294"/>
      <c r="K14" s="294"/>
      <c r="L14" s="294"/>
      <c r="M14" s="294"/>
    </row>
    <row r="16" ht="15.75">
      <c r="B16" s="145" t="s">
        <v>120</v>
      </c>
    </row>
    <row r="18" spans="2:23" ht="15.75">
      <c r="B18" s="125"/>
      <c r="C18" s="149" t="s">
        <v>126</v>
      </c>
      <c r="D18" s="295">
        <v>1</v>
      </c>
      <c r="E18" s="295"/>
      <c r="F18" s="295">
        <v>2</v>
      </c>
      <c r="G18" s="295"/>
      <c r="H18" s="295">
        <v>3</v>
      </c>
      <c r="I18" s="295"/>
      <c r="J18" s="295">
        <v>4</v>
      </c>
      <c r="K18" s="295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</row>
    <row r="19" spans="2:23" ht="45" customHeight="1">
      <c r="B19" s="125"/>
      <c r="C19" s="146"/>
      <c r="D19" s="147" t="s">
        <v>124</v>
      </c>
      <c r="E19" s="148" t="s">
        <v>125</v>
      </c>
      <c r="F19" s="147" t="s">
        <v>124</v>
      </c>
      <c r="G19" s="148" t="s">
        <v>125</v>
      </c>
      <c r="H19" s="147" t="s">
        <v>124</v>
      </c>
      <c r="I19" s="148" t="s">
        <v>125</v>
      </c>
      <c r="J19" s="147" t="s">
        <v>124</v>
      </c>
      <c r="K19" s="148" t="s">
        <v>125</v>
      </c>
      <c r="L19" s="169"/>
      <c r="M19" s="170"/>
      <c r="N19" s="169"/>
      <c r="O19" s="170"/>
      <c r="P19" s="169"/>
      <c r="Q19" s="170"/>
      <c r="R19" s="169"/>
      <c r="S19" s="170"/>
      <c r="T19" s="169"/>
      <c r="U19" s="170"/>
      <c r="V19" s="169"/>
      <c r="W19" s="170"/>
    </row>
    <row r="20" spans="2:23" ht="15.75">
      <c r="B20" s="127">
        <v>1</v>
      </c>
      <c r="C20" s="150" t="s">
        <v>121</v>
      </c>
      <c r="D20" s="126">
        <f>'Заповнюємо № 4'!D60</f>
        <v>0</v>
      </c>
      <c r="E20" s="153" t="e">
        <f>D20/$D$13</f>
        <v>#DIV/0!</v>
      </c>
      <c r="F20" s="126">
        <f>'Заповнюємо № 4'!E60</f>
        <v>0</v>
      </c>
      <c r="G20" s="153" t="e">
        <f>F20/$D$13</f>
        <v>#DIV/0!</v>
      </c>
      <c r="H20" s="126">
        <f>'Заповнюємо № 4'!F60</f>
        <v>0</v>
      </c>
      <c r="I20" s="153" t="e">
        <f>H20/$D$13</f>
        <v>#DIV/0!</v>
      </c>
      <c r="J20" s="126">
        <f>'Заповнюємо № 4'!G60</f>
        <v>0</v>
      </c>
      <c r="K20" s="153" t="e">
        <f>J20/$D$13</f>
        <v>#DIV/0!</v>
      </c>
      <c r="L20" s="171"/>
      <c r="M20" s="172"/>
      <c r="N20" s="171"/>
      <c r="O20" s="172"/>
      <c r="P20" s="171"/>
      <c r="Q20" s="172"/>
      <c r="R20" s="171"/>
      <c r="S20" s="172"/>
      <c r="T20" s="171"/>
      <c r="U20" s="172"/>
      <c r="V20" s="171"/>
      <c r="W20" s="172"/>
    </row>
    <row r="21" spans="2:23" ht="15.75">
      <c r="B21" s="127">
        <v>2</v>
      </c>
      <c r="C21" s="150" t="s">
        <v>122</v>
      </c>
      <c r="D21" s="126">
        <f>'Заповнюємо № 4'!D61</f>
        <v>0</v>
      </c>
      <c r="E21" s="153" t="e">
        <f>D21/$D$13</f>
        <v>#DIV/0!</v>
      </c>
      <c r="F21" s="126">
        <f>'Заповнюємо № 4'!E61</f>
        <v>0</v>
      </c>
      <c r="G21" s="153" t="e">
        <f>F21/$D$13</f>
        <v>#DIV/0!</v>
      </c>
      <c r="H21" s="126">
        <f>'Заповнюємо № 4'!F61</f>
        <v>0</v>
      </c>
      <c r="I21" s="153" t="e">
        <f>H21/$D$13</f>
        <v>#DIV/0!</v>
      </c>
      <c r="J21" s="126">
        <f>'Заповнюємо № 4'!G61</f>
        <v>0</v>
      </c>
      <c r="K21" s="153" t="e">
        <f>J21/$D$13</f>
        <v>#DIV/0!</v>
      </c>
      <c r="L21" s="171"/>
      <c r="M21" s="172"/>
      <c r="N21" s="171"/>
      <c r="O21" s="172"/>
      <c r="P21" s="171"/>
      <c r="Q21" s="172"/>
      <c r="R21" s="171"/>
      <c r="S21" s="172"/>
      <c r="T21" s="171"/>
      <c r="U21" s="172"/>
      <c r="V21" s="171"/>
      <c r="W21" s="172"/>
    </row>
    <row r="22" spans="2:23" ht="15.75">
      <c r="B22" s="127"/>
      <c r="C22" s="150" t="s">
        <v>146</v>
      </c>
      <c r="D22" s="126">
        <f>'Заповнюємо № 4'!D62</f>
        <v>0</v>
      </c>
      <c r="E22" s="153" t="e">
        <f>D22/$D$13</f>
        <v>#DIV/0!</v>
      </c>
      <c r="F22" s="126">
        <f>'Заповнюємо № 4'!E62</f>
        <v>0</v>
      </c>
      <c r="G22" s="153" t="e">
        <f>F22/$D$13</f>
        <v>#DIV/0!</v>
      </c>
      <c r="H22" s="126">
        <f>'Заповнюємо № 4'!F62</f>
        <v>0</v>
      </c>
      <c r="I22" s="153" t="e">
        <f>H22/$D$13</f>
        <v>#DIV/0!</v>
      </c>
      <c r="J22" s="126">
        <f>'Заповнюємо № 4'!G62</f>
        <v>0</v>
      </c>
      <c r="K22" s="153" t="e">
        <f>J22/$D$13</f>
        <v>#DIV/0!</v>
      </c>
      <c r="L22" s="171"/>
      <c r="M22" s="172"/>
      <c r="N22" s="171"/>
      <c r="O22" s="172"/>
      <c r="P22" s="171"/>
      <c r="Q22" s="172"/>
      <c r="R22" s="171"/>
      <c r="S22" s="172"/>
      <c r="T22" s="171"/>
      <c r="U22" s="172"/>
      <c r="V22" s="171"/>
      <c r="W22" s="172"/>
    </row>
    <row r="23" spans="2:23" ht="15.75">
      <c r="B23" s="127">
        <v>3</v>
      </c>
      <c r="C23" s="150" t="s">
        <v>123</v>
      </c>
      <c r="D23" s="126">
        <f>'Заповнюємо № 4'!D63</f>
        <v>0</v>
      </c>
      <c r="E23" s="153" t="e">
        <f>D23/$D$13</f>
        <v>#DIV/0!</v>
      </c>
      <c r="F23" s="126">
        <f>'Заповнюємо № 4'!E63</f>
        <v>0</v>
      </c>
      <c r="G23" s="153" t="e">
        <f>F23/$D$13</f>
        <v>#DIV/0!</v>
      </c>
      <c r="H23" s="126">
        <f>'Заповнюємо № 4'!F63</f>
        <v>0</v>
      </c>
      <c r="I23" s="153" t="e">
        <f>H23/$D$13</f>
        <v>#DIV/0!</v>
      </c>
      <c r="J23" s="126">
        <f>'Заповнюємо № 4'!G63</f>
        <v>0</v>
      </c>
      <c r="K23" s="153" t="e">
        <f>J23/$D$13</f>
        <v>#DIV/0!</v>
      </c>
      <c r="L23" s="171"/>
      <c r="M23" s="172"/>
      <c r="N23" s="171"/>
      <c r="O23" s="172"/>
      <c r="P23" s="171"/>
      <c r="Q23" s="172"/>
      <c r="R23" s="171"/>
      <c r="S23" s="172"/>
      <c r="T23" s="171"/>
      <c r="U23" s="172"/>
      <c r="V23" s="171"/>
      <c r="W23" s="172"/>
    </row>
    <row r="26" spans="2:6" s="4" customFormat="1" ht="16.5" customHeight="1">
      <c r="B26" s="39"/>
      <c r="C26" s="39"/>
      <c r="D26" s="39"/>
      <c r="E26" s="39"/>
      <c r="F26" s="39"/>
    </row>
    <row r="27" spans="2:14" s="4" customFormat="1" ht="16.5" customHeight="1" thickBot="1">
      <c r="B27" s="182" t="s">
        <v>27</v>
      </c>
      <c r="C27" s="182"/>
      <c r="D27" s="293"/>
      <c r="E27" s="293"/>
      <c r="F27" s="293"/>
      <c r="G27" s="39"/>
      <c r="H27" s="39"/>
      <c r="I27" s="39"/>
      <c r="J27" s="270">
        <f>'Робота вчителя № 4'!F21</f>
        <v>0</v>
      </c>
      <c r="K27" s="270"/>
      <c r="L27" s="270"/>
      <c r="M27" s="270"/>
      <c r="N27" s="39"/>
    </row>
    <row r="28" spans="2:14" s="4" customFormat="1" ht="16.5" customHeight="1">
      <c r="B28" s="41"/>
      <c r="D28" s="296" t="s">
        <v>64</v>
      </c>
      <c r="E28" s="296"/>
      <c r="F28" s="296"/>
      <c r="G28" s="60"/>
      <c r="H28" s="60"/>
      <c r="I28" s="60"/>
      <c r="J28" s="296" t="s">
        <v>50</v>
      </c>
      <c r="K28" s="296"/>
      <c r="L28" s="296"/>
      <c r="M28" s="296"/>
      <c r="N28" s="60"/>
    </row>
    <row r="30" spans="2:13" ht="16.5" thickBot="1">
      <c r="B30" s="145" t="s">
        <v>129</v>
      </c>
      <c r="D30" s="293"/>
      <c r="E30" s="293"/>
      <c r="F30" s="293"/>
      <c r="G30" s="39"/>
      <c r="H30" s="39"/>
      <c r="I30" s="39"/>
      <c r="J30" s="297"/>
      <c r="K30" s="297"/>
      <c r="L30" s="297"/>
      <c r="M30" s="297"/>
    </row>
    <row r="31" spans="4:13" ht="12.75">
      <c r="D31" s="296" t="s">
        <v>64</v>
      </c>
      <c r="E31" s="296"/>
      <c r="F31" s="296"/>
      <c r="G31" s="60"/>
      <c r="H31" s="60"/>
      <c r="I31" s="60"/>
      <c r="J31" s="296" t="s">
        <v>50</v>
      </c>
      <c r="K31" s="296"/>
      <c r="L31" s="296"/>
      <c r="M31" s="296"/>
    </row>
  </sheetData>
  <sheetProtection password="C4EF" sheet="1" objects="1" scenarios="1"/>
  <mergeCells count="25">
    <mergeCell ref="V18:W18"/>
    <mergeCell ref="R18:S18"/>
    <mergeCell ref="N18:O18"/>
    <mergeCell ref="P18:Q18"/>
    <mergeCell ref="T18:U18"/>
    <mergeCell ref="J31:M31"/>
    <mergeCell ref="J27:M27"/>
    <mergeCell ref="J30:M30"/>
    <mergeCell ref="J28:M28"/>
    <mergeCell ref="D28:F28"/>
    <mergeCell ref="D31:F31"/>
    <mergeCell ref="D30:F30"/>
    <mergeCell ref="D14:G14"/>
    <mergeCell ref="D18:E18"/>
    <mergeCell ref="F18:G18"/>
    <mergeCell ref="B27:C27"/>
    <mergeCell ref="D27:F27"/>
    <mergeCell ref="B2:M2"/>
    <mergeCell ref="B3:M3"/>
    <mergeCell ref="B4:M4"/>
    <mergeCell ref="B5:M5"/>
    <mergeCell ref="H18:I18"/>
    <mergeCell ref="I14:M14"/>
    <mergeCell ref="J18:K18"/>
    <mergeCell ref="L18:M18"/>
  </mergeCells>
  <conditionalFormatting sqref="D7:D13 D27 J27:K27 G27 D30 J30:K30 G30 V20:V23 L20:L23 N20:N23 P20:P23 R20:R23 T20:T23 H20:H23 D20:D23 F20:F23 J20:J23">
    <cfRule type="cellIs" priority="1" dxfId="75" operator="equal" stopIfTrue="1">
      <formula>0</formula>
    </cfRule>
  </conditionalFormatting>
  <conditionalFormatting sqref="K13">
    <cfRule type="expression" priority="2" dxfId="75" stopIfTrue="1">
      <formula>$D$13=0</formula>
    </cfRule>
  </conditionalFormatting>
  <conditionalFormatting sqref="W20:W23 M20:M23 O20:O23 Q20:Q23 S20:S23 U20:U23 G20:G23 I20:I23 E20:E23 K20:K23">
    <cfRule type="expression" priority="3" dxfId="75" stopIfTrue="1">
      <formula>D20=0</formula>
    </cfRule>
  </conditionalFormatting>
  <printOptions/>
  <pageMargins left="0.28" right="0.18" top="0.33" bottom="0.5" header="0.2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B1:GA240"/>
  <sheetViews>
    <sheetView zoomScale="75" zoomScaleNormal="75" zoomScalePageLayoutView="0" workbookViewId="0" topLeftCell="A7">
      <selection activeCell="H30" sqref="H30"/>
    </sheetView>
  </sheetViews>
  <sheetFormatPr defaultColWidth="9.00390625" defaultRowHeight="12.75"/>
  <cols>
    <col min="1" max="1" width="4.00390625" style="0" customWidth="1"/>
    <col min="2" max="2" width="5.625" style="1" customWidth="1"/>
    <col min="3" max="3" width="43.00390625" style="0" customWidth="1"/>
    <col min="4" max="4" width="14.875" style="0" customWidth="1"/>
    <col min="5" max="5" width="19.75390625" style="0" customWidth="1"/>
    <col min="6" max="6" width="12.75390625" style="0" customWidth="1"/>
    <col min="7" max="7" width="14.875" style="0" customWidth="1"/>
    <col min="8" max="8" width="11.375" style="34" customWidth="1"/>
    <col min="9" max="10" width="10.75390625" style="34" customWidth="1"/>
    <col min="11" max="11" width="13.375" style="34" customWidth="1"/>
    <col min="12" max="12" width="10.75390625" style="34" customWidth="1"/>
    <col min="13" max="13" width="9.25390625" style="34" customWidth="1"/>
    <col min="14" max="45" width="7.00390625" style="34" customWidth="1"/>
    <col min="46" max="171" width="4.625" style="34" customWidth="1"/>
    <col min="172" max="172" width="4.625" style="34" hidden="1" customWidth="1"/>
    <col min="173" max="173" width="0.37109375" style="34" hidden="1" customWidth="1"/>
    <col min="174" max="175" width="4.625" style="34" hidden="1" customWidth="1"/>
    <col min="176" max="176" width="5.625" style="0" hidden="1" customWidth="1"/>
    <col min="177" max="177" width="10.625" style="0" hidden="1" customWidth="1"/>
    <col min="178" max="178" width="5.125" style="0" hidden="1" customWidth="1"/>
    <col min="179" max="180" width="5.625" style="0" hidden="1" customWidth="1"/>
    <col min="181" max="181" width="23.75390625" style="0" hidden="1" customWidth="1"/>
    <col min="182" max="182" width="11.375" style="0" hidden="1" customWidth="1"/>
    <col min="183" max="192" width="5.625" style="0" hidden="1" customWidth="1"/>
  </cols>
  <sheetData>
    <row r="1" ht="22.5">
      <c r="C1" s="33" t="s">
        <v>18</v>
      </c>
    </row>
    <row r="2" spans="2:175" ht="60.75" customHeight="1">
      <c r="B2" s="184" t="s">
        <v>161</v>
      </c>
      <c r="C2" s="185"/>
      <c r="D2" s="185"/>
      <c r="E2" s="185"/>
      <c r="F2" s="185"/>
      <c r="G2" s="185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</row>
    <row r="3" spans="2:175" ht="32.25" customHeight="1" thickBot="1">
      <c r="B3" s="186" t="s">
        <v>7</v>
      </c>
      <c r="C3" s="187"/>
      <c r="D3" s="69"/>
      <c r="E3" s="70"/>
      <c r="F3" s="70"/>
      <c r="G3" s="80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</row>
    <row r="4" spans="2:178" ht="30" customHeight="1" thickBot="1">
      <c r="B4" s="188" t="s">
        <v>8</v>
      </c>
      <c r="C4" s="189"/>
      <c r="D4" s="71"/>
      <c r="E4" s="72"/>
      <c r="F4" s="72"/>
      <c r="G4" s="81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9"/>
      <c r="FU4" s="9"/>
      <c r="FV4" s="9"/>
    </row>
    <row r="5" spans="2:178" ht="30" customHeight="1" thickBot="1">
      <c r="B5" s="188" t="s">
        <v>9</v>
      </c>
      <c r="C5" s="189"/>
      <c r="D5" s="71"/>
      <c r="E5" s="72"/>
      <c r="F5" s="72"/>
      <c r="G5" s="81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9"/>
      <c r="FU5" s="9"/>
      <c r="FV5" s="9"/>
    </row>
    <row r="6" spans="2:178" ht="30" customHeight="1" thickBot="1">
      <c r="B6" s="188" t="s">
        <v>0</v>
      </c>
      <c r="C6" s="189"/>
      <c r="D6" s="89"/>
      <c r="E6" s="173" t="s">
        <v>162</v>
      </c>
      <c r="F6" s="174"/>
      <c r="G6" s="89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9"/>
      <c r="FU6" s="9"/>
      <c r="FV6" s="9"/>
    </row>
    <row r="7" spans="2:178" ht="32.25" thickBot="1">
      <c r="B7" s="188" t="s">
        <v>163</v>
      </c>
      <c r="C7" s="189"/>
      <c r="D7" s="89"/>
      <c r="E7" s="73" t="s">
        <v>34</v>
      </c>
      <c r="F7" s="97"/>
      <c r="G7" s="81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9"/>
      <c r="FU7" s="9"/>
      <c r="FV7" s="9"/>
    </row>
    <row r="8" spans="2:178" ht="35.25" customHeight="1" thickBot="1">
      <c r="B8" s="188" t="s">
        <v>19</v>
      </c>
      <c r="C8" s="189"/>
      <c r="D8" s="95"/>
      <c r="E8" s="73" t="s">
        <v>33</v>
      </c>
      <c r="F8" s="97"/>
      <c r="G8" s="81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9"/>
      <c r="FU8" s="9"/>
      <c r="FV8" s="9"/>
    </row>
    <row r="9" spans="2:183" ht="32.25" thickBot="1">
      <c r="B9" s="188" t="s">
        <v>20</v>
      </c>
      <c r="C9" s="189"/>
      <c r="D9" s="164">
        <v>41254</v>
      </c>
      <c r="E9" s="73" t="s">
        <v>32</v>
      </c>
      <c r="F9" s="89"/>
      <c r="G9" s="81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9"/>
      <c r="FU9" s="9"/>
      <c r="FV9" s="9"/>
      <c r="FY9" s="68" t="s">
        <v>41</v>
      </c>
      <c r="FZ9" s="68"/>
      <c r="GA9" s="68">
        <v>3</v>
      </c>
    </row>
    <row r="10" spans="2:183" ht="27.75" customHeight="1" thickBot="1">
      <c r="B10" s="188" t="s">
        <v>165</v>
      </c>
      <c r="C10" s="189"/>
      <c r="D10" s="176"/>
      <c r="E10" s="72"/>
      <c r="F10" s="72"/>
      <c r="G10" s="81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9"/>
      <c r="FU10" s="9"/>
      <c r="FV10" s="9"/>
      <c r="FY10" s="68" t="s">
        <v>45</v>
      </c>
      <c r="FZ10" s="68"/>
      <c r="GA10" s="68"/>
    </row>
    <row r="11" spans="2:183" ht="28.5" customHeight="1" thickBot="1">
      <c r="B11" s="190" t="s">
        <v>21</v>
      </c>
      <c r="C11" s="191"/>
      <c r="D11" s="38"/>
      <c r="E11" s="72" t="s">
        <v>22</v>
      </c>
      <c r="F11" s="38"/>
      <c r="G11" s="81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9"/>
      <c r="FU11" s="9"/>
      <c r="FV11" s="9"/>
      <c r="FY11" s="68"/>
      <c r="FZ11" s="68"/>
      <c r="GA11" s="68"/>
    </row>
    <row r="12" spans="2:178" ht="28.5" customHeight="1" thickBot="1">
      <c r="B12" s="188" t="s">
        <v>23</v>
      </c>
      <c r="C12" s="189"/>
      <c r="D12" s="37"/>
      <c r="E12" s="6"/>
      <c r="F12" s="5"/>
      <c r="G12" s="82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9"/>
      <c r="FU12" s="9"/>
      <c r="FV12" s="9"/>
    </row>
    <row r="13" spans="2:183" ht="15">
      <c r="B13" s="192"/>
      <c r="C13" s="192"/>
      <c r="FY13" s="68" t="s">
        <v>46</v>
      </c>
      <c r="FZ13" s="68"/>
      <c r="GA13" s="68"/>
    </row>
    <row r="14" spans="178:183" ht="13.5" thickBot="1">
      <c r="FV14" s="34"/>
      <c r="FY14" s="68" t="s">
        <v>40</v>
      </c>
      <c r="FZ14" s="68"/>
      <c r="GA14" s="68">
        <v>5</v>
      </c>
    </row>
    <row r="15" spans="2:181" ht="27.75" customHeight="1" thickBot="1">
      <c r="B15" s="195" t="s">
        <v>3</v>
      </c>
      <c r="C15" s="197" t="s">
        <v>4</v>
      </c>
      <c r="D15" s="193" t="s">
        <v>149</v>
      </c>
      <c r="E15" s="19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/>
      <c r="FS15"/>
      <c r="FW15" s="68" t="s">
        <v>47</v>
      </c>
      <c r="FX15" s="68"/>
      <c r="FY15" s="68" t="s">
        <v>47</v>
      </c>
    </row>
    <row r="16" spans="2:181" ht="42" customHeight="1" thickBot="1">
      <c r="B16" s="196"/>
      <c r="C16" s="198"/>
      <c r="D16" s="7" t="s">
        <v>5</v>
      </c>
      <c r="E16" s="8" t="s">
        <v>6</v>
      </c>
      <c r="F16" s="104"/>
      <c r="G16" s="165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/>
      <c r="FS16"/>
      <c r="FW16" s="68" t="s">
        <v>48</v>
      </c>
      <c r="FX16" s="68"/>
      <c r="FY16" s="68" t="s">
        <v>48</v>
      </c>
    </row>
    <row r="17" spans="2:181" ht="16.5" thickBot="1">
      <c r="B17" s="2">
        <v>1</v>
      </c>
      <c r="C17" s="35"/>
      <c r="D17" s="31"/>
      <c r="E17" s="31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/>
      <c r="FS17"/>
      <c r="FW17" s="68"/>
      <c r="FX17" s="68"/>
      <c r="FY17" s="68"/>
    </row>
    <row r="18" spans="2:181" ht="16.5" thickBot="1">
      <c r="B18" s="2">
        <v>2</v>
      </c>
      <c r="C18" s="35"/>
      <c r="D18" s="31"/>
      <c r="E18" s="31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/>
      <c r="FS18"/>
      <c r="FW18" s="68"/>
      <c r="FX18" s="68"/>
      <c r="FY18" s="68"/>
    </row>
    <row r="19" spans="2:175" ht="16.5" thickBot="1">
      <c r="B19" s="2">
        <v>3</v>
      </c>
      <c r="C19" s="35"/>
      <c r="D19" s="32"/>
      <c r="E19" s="32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/>
      <c r="FS19"/>
    </row>
    <row r="20" spans="2:183" ht="16.5" thickBot="1">
      <c r="B20" s="2">
        <v>4</v>
      </c>
      <c r="C20" s="35"/>
      <c r="D20" s="32"/>
      <c r="E20" s="32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/>
      <c r="FS20"/>
      <c r="FV20" s="96">
        <v>1</v>
      </c>
      <c r="FW20" s="96" t="s">
        <v>130</v>
      </c>
      <c r="FX20">
        <v>17</v>
      </c>
      <c r="FZ20">
        <v>1</v>
      </c>
      <c r="GA20" s="96" t="s">
        <v>130</v>
      </c>
    </row>
    <row r="21" spans="2:183" ht="16.5" thickBot="1">
      <c r="B21" s="2">
        <v>5</v>
      </c>
      <c r="C21" s="35"/>
      <c r="D21" s="32"/>
      <c r="E21" s="32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/>
      <c r="FS21"/>
      <c r="FV21" s="96">
        <v>2</v>
      </c>
      <c r="FW21" s="96" t="s">
        <v>131</v>
      </c>
      <c r="FZ21">
        <v>2</v>
      </c>
      <c r="GA21" s="96" t="s">
        <v>131</v>
      </c>
    </row>
    <row r="22" spans="2:183" ht="16.5" thickBot="1">
      <c r="B22" s="2">
        <v>6</v>
      </c>
      <c r="C22" s="35"/>
      <c r="D22" s="32"/>
      <c r="E22" s="32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/>
      <c r="FS22"/>
      <c r="FV22" s="96">
        <v>3</v>
      </c>
      <c r="FW22" s="96" t="s">
        <v>132</v>
      </c>
      <c r="FZ22">
        <v>3</v>
      </c>
      <c r="GA22" s="96" t="s">
        <v>132</v>
      </c>
    </row>
    <row r="23" spans="2:183" ht="16.5" thickBot="1">
      <c r="B23" s="2">
        <v>7</v>
      </c>
      <c r="C23" s="35"/>
      <c r="D23" s="32"/>
      <c r="E23" s="32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/>
      <c r="FS23"/>
      <c r="FV23" s="96">
        <v>4</v>
      </c>
      <c r="FW23" s="96" t="s">
        <v>133</v>
      </c>
      <c r="FZ23">
        <v>4</v>
      </c>
      <c r="GA23" s="96" t="s">
        <v>133</v>
      </c>
    </row>
    <row r="24" spans="2:183" ht="16.5" thickBot="1">
      <c r="B24" s="2">
        <v>8</v>
      </c>
      <c r="C24" s="35"/>
      <c r="D24" s="32"/>
      <c r="E24" s="32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/>
      <c r="FS24"/>
      <c r="FV24" s="96">
        <v>5</v>
      </c>
      <c r="FW24" s="96" t="s">
        <v>96</v>
      </c>
      <c r="FZ24">
        <v>5</v>
      </c>
      <c r="GA24" s="96" t="s">
        <v>138</v>
      </c>
    </row>
    <row r="25" spans="2:183" ht="16.5" thickBot="1">
      <c r="B25" s="2">
        <v>9</v>
      </c>
      <c r="C25" s="35"/>
      <c r="D25" s="32"/>
      <c r="E25" s="32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/>
      <c r="FS25"/>
      <c r="FV25" s="96">
        <v>6</v>
      </c>
      <c r="FW25" s="96" t="s">
        <v>97</v>
      </c>
      <c r="FZ25">
        <v>6</v>
      </c>
      <c r="GA25" s="96" t="s">
        <v>139</v>
      </c>
    </row>
    <row r="26" spans="2:183" ht="16.5" thickBot="1">
      <c r="B26" s="2">
        <v>10</v>
      </c>
      <c r="C26" s="35"/>
      <c r="D26" s="32"/>
      <c r="E26" s="32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/>
      <c r="FS26"/>
      <c r="FV26" s="96">
        <v>7</v>
      </c>
      <c r="FW26" s="96" t="s">
        <v>98</v>
      </c>
      <c r="FZ26">
        <v>7</v>
      </c>
      <c r="GA26" s="96" t="s">
        <v>140</v>
      </c>
    </row>
    <row r="27" spans="2:183" ht="16.5" thickBot="1">
      <c r="B27" s="2">
        <v>11</v>
      </c>
      <c r="C27" s="35"/>
      <c r="D27" s="32"/>
      <c r="E27" s="32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/>
      <c r="FS27"/>
      <c r="FV27" s="96">
        <v>8</v>
      </c>
      <c r="FW27" s="96" t="s">
        <v>99</v>
      </c>
      <c r="FZ27">
        <v>8</v>
      </c>
      <c r="GA27" s="96" t="s">
        <v>141</v>
      </c>
    </row>
    <row r="28" spans="2:183" ht="16.5" thickBot="1">
      <c r="B28" s="2">
        <v>12</v>
      </c>
      <c r="C28" s="35"/>
      <c r="D28" s="32"/>
      <c r="E28" s="32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/>
      <c r="FS28"/>
      <c r="FV28" s="96">
        <v>9</v>
      </c>
      <c r="FW28" s="96" t="s">
        <v>100</v>
      </c>
      <c r="FZ28">
        <v>9</v>
      </c>
      <c r="GA28" s="96" t="s">
        <v>142</v>
      </c>
    </row>
    <row r="29" spans="2:183" ht="16.5" thickBot="1">
      <c r="B29" s="2">
        <v>13</v>
      </c>
      <c r="C29" s="35"/>
      <c r="D29" s="32"/>
      <c r="E29" s="32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/>
      <c r="FS29"/>
      <c r="FV29" s="96">
        <v>10</v>
      </c>
      <c r="FW29" s="96" t="s">
        <v>101</v>
      </c>
      <c r="FZ29">
        <v>10</v>
      </c>
      <c r="GA29" s="96" t="s">
        <v>143</v>
      </c>
    </row>
    <row r="30" spans="2:183" ht="16.5" thickBot="1">
      <c r="B30" s="2">
        <v>14</v>
      </c>
      <c r="C30" s="35"/>
      <c r="D30" s="32"/>
      <c r="E30" s="32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/>
      <c r="FS30"/>
      <c r="FV30" s="96">
        <v>11</v>
      </c>
      <c r="FW30" s="96" t="s">
        <v>102</v>
      </c>
      <c r="FZ30">
        <v>11</v>
      </c>
      <c r="GA30" s="96" t="s">
        <v>144</v>
      </c>
    </row>
    <row r="31" spans="2:183" ht="16.5" thickBot="1">
      <c r="B31" s="2">
        <v>15</v>
      </c>
      <c r="C31" s="35"/>
      <c r="D31" s="32"/>
      <c r="E31" s="32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/>
      <c r="FS31"/>
      <c r="FV31" s="96">
        <v>12</v>
      </c>
      <c r="FW31" s="96" t="s">
        <v>103</v>
      </c>
      <c r="FZ31">
        <v>12</v>
      </c>
      <c r="GA31" s="96" t="s">
        <v>145</v>
      </c>
    </row>
    <row r="32" spans="2:183" ht="16.5" thickBot="1">
      <c r="B32" s="2">
        <v>16</v>
      </c>
      <c r="C32" s="35"/>
      <c r="D32" s="32"/>
      <c r="E32" s="32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/>
      <c r="FS32"/>
      <c r="FZ32">
        <v>13</v>
      </c>
      <c r="GA32" s="96" t="s">
        <v>134</v>
      </c>
    </row>
    <row r="33" spans="2:183" ht="16.5" thickBot="1">
      <c r="B33" s="2">
        <v>17</v>
      </c>
      <c r="C33" s="35"/>
      <c r="D33" s="32"/>
      <c r="E33" s="32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/>
      <c r="FS33"/>
      <c r="FW33" s="68">
        <f>IF(FX20=1,GA20,IF(FX20=2,GA21,IF(FX20=3,GA22,IF(FX20=4,GA23,IF(FX20=5,GA24,IF(FX20=6,GA25,IF(FX20=7,GA26,IF(FX20=8,GA27,FW34))))))))</f>
      </c>
      <c r="FZ33">
        <v>14</v>
      </c>
      <c r="GA33" s="96" t="s">
        <v>135</v>
      </c>
    </row>
    <row r="34" spans="2:183" ht="16.5" thickBot="1">
      <c r="B34" s="2">
        <v>18</v>
      </c>
      <c r="C34" s="35"/>
      <c r="D34" s="32"/>
      <c r="E34" s="32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/>
      <c r="FS34"/>
      <c r="FW34" s="68">
        <f>IF(FX20=9,GA28,IF(FX20=10,GA29,IF(FX20=11,GA30,IF(FX20=12,GA31,IF(FX20=13,GA32,IF(FX20=14,GA33,IF(FX20=15,GA34,IF(FX20=16,GA35,""))))))))</f>
      </c>
      <c r="FZ34">
        <v>15</v>
      </c>
      <c r="GA34" s="96" t="s">
        <v>136</v>
      </c>
    </row>
    <row r="35" spans="2:183" ht="16.5" thickBot="1">
      <c r="B35" s="2">
        <v>19</v>
      </c>
      <c r="C35" s="35"/>
      <c r="D35" s="32"/>
      <c r="E35" s="32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/>
      <c r="FS35"/>
      <c r="FZ35">
        <v>16</v>
      </c>
      <c r="GA35" s="96" t="s">
        <v>137</v>
      </c>
    </row>
    <row r="36" spans="2:175" ht="16.5" thickBot="1">
      <c r="B36" s="2">
        <v>20</v>
      </c>
      <c r="C36" s="35"/>
      <c r="D36" s="32"/>
      <c r="E36" s="32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/>
      <c r="FS36"/>
    </row>
    <row r="37" spans="2:175" ht="16.5" thickBot="1">
      <c r="B37" s="2">
        <v>21</v>
      </c>
      <c r="C37" s="35"/>
      <c r="D37" s="32"/>
      <c r="E37" s="32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/>
      <c r="FS37"/>
    </row>
    <row r="38" spans="2:180" ht="16.5" thickBot="1">
      <c r="B38" s="2">
        <v>22</v>
      </c>
      <c r="C38" s="35"/>
      <c r="D38" s="32"/>
      <c r="E38" s="32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/>
      <c r="FS38"/>
      <c r="FW38" t="s">
        <v>39</v>
      </c>
      <c r="FX38">
        <v>4</v>
      </c>
    </row>
    <row r="39" spans="2:179" ht="16.5" thickBot="1">
      <c r="B39" s="2">
        <v>23</v>
      </c>
      <c r="C39" s="35"/>
      <c r="D39" s="32"/>
      <c r="E39" s="32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/>
      <c r="FS39"/>
      <c r="FW39" t="s">
        <v>104</v>
      </c>
    </row>
    <row r="40" spans="2:179" ht="16.5" thickBot="1">
      <c r="B40" s="2">
        <v>24</v>
      </c>
      <c r="C40" s="35"/>
      <c r="D40" s="32"/>
      <c r="E40" s="32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/>
      <c r="FS40"/>
      <c r="FW40" t="s">
        <v>105</v>
      </c>
    </row>
    <row r="41" spans="2:175" ht="16.5" thickBot="1">
      <c r="B41" s="2">
        <v>25</v>
      </c>
      <c r="C41" s="35"/>
      <c r="D41" s="32"/>
      <c r="E41" s="32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/>
      <c r="FS41"/>
    </row>
    <row r="42" spans="2:179" ht="16.5" thickBot="1">
      <c r="B42" s="2">
        <v>26</v>
      </c>
      <c r="C42" s="35"/>
      <c r="D42" s="32"/>
      <c r="E42" s="32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/>
      <c r="FS42"/>
      <c r="FW42" s="68">
        <f>IF(FX38=1,FW38,IF(FX38=2,FW39,IF(FX38=3,FW40,"")))</f>
      </c>
    </row>
    <row r="43" spans="2:175" ht="16.5" thickBot="1">
      <c r="B43" s="2">
        <v>27</v>
      </c>
      <c r="C43" s="35"/>
      <c r="D43" s="32"/>
      <c r="E43" s="32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/>
      <c r="FS43"/>
    </row>
    <row r="44" spans="2:175" ht="16.5" thickBot="1">
      <c r="B44" s="2">
        <v>28</v>
      </c>
      <c r="C44" s="35"/>
      <c r="D44" s="32"/>
      <c r="E44" s="32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106"/>
      <c r="FL44" s="106"/>
      <c r="FM44" s="106"/>
      <c r="FN44" s="106"/>
      <c r="FO44" s="106"/>
      <c r="FP44" s="106"/>
      <c r="FQ44" s="106"/>
      <c r="FR44"/>
      <c r="FS44"/>
    </row>
    <row r="45" spans="2:175" ht="16.5" thickBot="1">
      <c r="B45" s="2">
        <v>29</v>
      </c>
      <c r="C45" s="35"/>
      <c r="D45" s="32"/>
      <c r="E45" s="32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06"/>
      <c r="FJ45" s="106"/>
      <c r="FK45" s="106"/>
      <c r="FL45" s="106"/>
      <c r="FM45" s="106"/>
      <c r="FN45" s="106"/>
      <c r="FO45" s="106"/>
      <c r="FP45" s="106"/>
      <c r="FQ45" s="106"/>
      <c r="FR45"/>
      <c r="FS45"/>
    </row>
    <row r="46" spans="2:175" ht="16.5" thickBot="1">
      <c r="B46" s="2">
        <v>30</v>
      </c>
      <c r="C46" s="35"/>
      <c r="D46" s="32"/>
      <c r="E46" s="32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/>
      <c r="FS46"/>
    </row>
    <row r="47" spans="2:175" ht="16.5" thickBot="1">
      <c r="B47" s="2">
        <v>31</v>
      </c>
      <c r="C47" s="35"/>
      <c r="D47" s="32"/>
      <c r="E47" s="32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6"/>
      <c r="FK47" s="106"/>
      <c r="FL47" s="106"/>
      <c r="FM47" s="106"/>
      <c r="FN47" s="106"/>
      <c r="FO47" s="106"/>
      <c r="FP47" s="106"/>
      <c r="FQ47" s="106"/>
      <c r="FR47"/>
      <c r="FS47"/>
    </row>
    <row r="48" spans="2:175" ht="16.5" thickBot="1">
      <c r="B48" s="2">
        <v>32</v>
      </c>
      <c r="C48" s="35"/>
      <c r="D48" s="32"/>
      <c r="E48" s="32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06"/>
      <c r="FJ48" s="106"/>
      <c r="FK48" s="106"/>
      <c r="FL48" s="106"/>
      <c r="FM48" s="106"/>
      <c r="FN48" s="106"/>
      <c r="FO48" s="106"/>
      <c r="FP48" s="106"/>
      <c r="FQ48" s="106"/>
      <c r="FR48"/>
      <c r="FS48"/>
    </row>
    <row r="49" spans="2:175" ht="16.5" thickBot="1">
      <c r="B49" s="2">
        <v>33</v>
      </c>
      <c r="C49" s="35"/>
      <c r="D49" s="32"/>
      <c r="E49" s="32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106"/>
      <c r="FQ49" s="106"/>
      <c r="FR49"/>
      <c r="FS49"/>
    </row>
    <row r="50" spans="2:175" ht="16.5" thickBot="1">
      <c r="B50" s="2">
        <v>34</v>
      </c>
      <c r="C50" s="35"/>
      <c r="D50" s="32"/>
      <c r="E50" s="32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6"/>
      <c r="FL50" s="106"/>
      <c r="FM50" s="106"/>
      <c r="FN50" s="106"/>
      <c r="FO50" s="106"/>
      <c r="FP50" s="106"/>
      <c r="FQ50" s="106"/>
      <c r="FR50"/>
      <c r="FS50"/>
    </row>
    <row r="51" spans="2:175" ht="16.5" thickBot="1">
      <c r="B51" s="2">
        <v>35</v>
      </c>
      <c r="C51" s="35"/>
      <c r="D51" s="32"/>
      <c r="E51" s="32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6"/>
      <c r="FF51" s="106"/>
      <c r="FG51" s="106"/>
      <c r="FH51" s="106"/>
      <c r="FI51" s="106"/>
      <c r="FJ51" s="106"/>
      <c r="FK51" s="106"/>
      <c r="FL51" s="106"/>
      <c r="FM51" s="106"/>
      <c r="FN51" s="106"/>
      <c r="FO51" s="106"/>
      <c r="FP51" s="106"/>
      <c r="FQ51" s="106"/>
      <c r="FR51"/>
      <c r="FS51"/>
    </row>
    <row r="52" spans="2:175" ht="16.5" thickBot="1">
      <c r="B52" s="2">
        <v>36</v>
      </c>
      <c r="C52" s="35"/>
      <c r="D52" s="32"/>
      <c r="E52" s="32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6"/>
      <c r="FK52" s="106"/>
      <c r="FL52" s="106"/>
      <c r="FM52" s="106"/>
      <c r="FN52" s="106"/>
      <c r="FO52" s="106"/>
      <c r="FP52" s="106"/>
      <c r="FQ52" s="106"/>
      <c r="FR52"/>
      <c r="FS52"/>
    </row>
    <row r="53" ht="16.5" customHeight="1"/>
    <row r="54" spans="3:4" ht="16.5" customHeight="1">
      <c r="C54" s="178" t="s">
        <v>36</v>
      </c>
      <c r="D54" s="179"/>
    </row>
    <row r="55" spans="3:182" ht="33.75" customHeight="1">
      <c r="C55" s="98" t="s">
        <v>37</v>
      </c>
      <c r="D55" s="99"/>
      <c r="FY55" t="s">
        <v>63</v>
      </c>
      <c r="FZ55">
        <v>3</v>
      </c>
    </row>
    <row r="56" spans="3:181" ht="33.75" customHeight="1">
      <c r="C56" s="98" t="s">
        <v>150</v>
      </c>
      <c r="D56" s="99"/>
      <c r="FY56" t="s">
        <v>43</v>
      </c>
    </row>
    <row r="57" ht="16.5" customHeight="1"/>
    <row r="58" ht="16.5" customHeight="1"/>
    <row r="59" spans="3:175" ht="16.5" customHeight="1">
      <c r="C59" s="125"/>
      <c r="D59" s="149">
        <v>1</v>
      </c>
      <c r="E59" s="149">
        <v>2</v>
      </c>
      <c r="F59" s="149">
        <v>3</v>
      </c>
      <c r="G59" s="175">
        <v>4</v>
      </c>
      <c r="FM59"/>
      <c r="FN59"/>
      <c r="FO59"/>
      <c r="FP59"/>
      <c r="FQ59"/>
      <c r="FR59"/>
      <c r="FS59"/>
    </row>
    <row r="60" spans="3:175" ht="16.5" customHeight="1">
      <c r="C60" s="150" t="s">
        <v>121</v>
      </c>
      <c r="D60" s="130"/>
      <c r="E60" s="130"/>
      <c r="F60" s="130"/>
      <c r="G60" s="91"/>
      <c r="FM60"/>
      <c r="FN60"/>
      <c r="FO60"/>
      <c r="FP60"/>
      <c r="FQ60"/>
      <c r="FR60"/>
      <c r="FS60"/>
    </row>
    <row r="61" spans="3:175" ht="16.5" customHeight="1">
      <c r="C61" s="150" t="s">
        <v>122</v>
      </c>
      <c r="D61" s="130"/>
      <c r="E61" s="130"/>
      <c r="F61" s="130"/>
      <c r="G61" s="91"/>
      <c r="FM61"/>
      <c r="FN61"/>
      <c r="FO61"/>
      <c r="FP61"/>
      <c r="FQ61"/>
      <c r="FR61"/>
      <c r="FS61"/>
    </row>
    <row r="62" spans="3:175" ht="16.5" customHeight="1">
      <c r="C62" s="150" t="s">
        <v>146</v>
      </c>
      <c r="D62" s="130"/>
      <c r="E62" s="130"/>
      <c r="F62" s="130"/>
      <c r="G62" s="91"/>
      <c r="FM62"/>
      <c r="FN62"/>
      <c r="FO62"/>
      <c r="FP62"/>
      <c r="FQ62"/>
      <c r="FR62"/>
      <c r="FS62"/>
    </row>
    <row r="63" spans="3:175" ht="16.5" customHeight="1">
      <c r="C63" s="150" t="s">
        <v>123</v>
      </c>
      <c r="D63" s="130"/>
      <c r="E63" s="130"/>
      <c r="F63" s="130"/>
      <c r="G63" s="91"/>
      <c r="FM63"/>
      <c r="FN63"/>
      <c r="FO63"/>
      <c r="FP63"/>
      <c r="FQ63"/>
      <c r="FR63"/>
      <c r="FS63"/>
    </row>
    <row r="64" spans="3:175" ht="16.5" customHeight="1" hidden="1">
      <c r="C64" s="126">
        <f>'Протокол № 1'!I54</f>
        <v>0</v>
      </c>
      <c r="D64" s="126">
        <f>SUM(D60:D63)</f>
        <v>0</v>
      </c>
      <c r="E64" s="126">
        <f>SUM(E60:E63)</f>
        <v>0</v>
      </c>
      <c r="F64" s="126">
        <f>SUM(F60:F63)</f>
        <v>0</v>
      </c>
      <c r="G64" s="126">
        <f>SUM(G60:G63)</f>
        <v>0</v>
      </c>
      <c r="FM64"/>
      <c r="FN64"/>
      <c r="FO64"/>
      <c r="FP64"/>
      <c r="FQ64"/>
      <c r="FR64"/>
      <c r="FS64"/>
    </row>
    <row r="65" spans="3:175" ht="16.5" customHeight="1">
      <c r="C65" s="125"/>
      <c r="D65" s="149" t="str">
        <f>IF(D64=$C$65,"Правильно","Помилка")</f>
        <v>Правильно</v>
      </c>
      <c r="E65" s="149" t="str">
        <f>IF(E64=$C$65,"Правильно","Помилка")</f>
        <v>Правильно</v>
      </c>
      <c r="F65" s="149" t="str">
        <f>IF(F64=$C$65,"Правильно","Помилка")</f>
        <v>Правильно</v>
      </c>
      <c r="G65" s="149" t="str">
        <f>IF(G64=$C$65,"Правильно","Помилка")</f>
        <v>Правильно</v>
      </c>
      <c r="FM65"/>
      <c r="FN65"/>
      <c r="FO65"/>
      <c r="FP65"/>
      <c r="FQ65"/>
      <c r="FR65"/>
      <c r="FS65"/>
    </row>
    <row r="66" ht="16.5" customHeight="1"/>
    <row r="67" ht="16.5" customHeight="1"/>
    <row r="68" spans="2:175" s="4" customFormat="1" ht="24.75" customHeight="1">
      <c r="B68" s="182" t="s">
        <v>24</v>
      </c>
      <c r="C68" s="182"/>
      <c r="D68" s="183"/>
      <c r="E68" s="183"/>
      <c r="F68" s="183"/>
      <c r="G68" s="183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</row>
    <row r="69" spans="2:175" s="4" customFormat="1" ht="16.5" customHeight="1">
      <c r="B69" s="40"/>
      <c r="C69" s="40"/>
      <c r="D69" s="40"/>
      <c r="E69" s="40"/>
      <c r="F69" s="40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07"/>
      <c r="DY69" s="107"/>
      <c r="DZ69" s="107"/>
      <c r="EA69" s="107"/>
      <c r="EB69" s="107"/>
      <c r="EC69" s="107"/>
      <c r="ED69" s="107"/>
      <c r="EE69" s="107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107"/>
      <c r="FS69" s="107"/>
    </row>
    <row r="70" spans="2:183" s="4" customFormat="1" ht="16.5" customHeight="1" thickBot="1">
      <c r="B70" s="182" t="s">
        <v>25</v>
      </c>
      <c r="C70" s="182"/>
      <c r="D70" s="181"/>
      <c r="E70" s="181"/>
      <c r="F70" s="181"/>
      <c r="G70" s="181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  <c r="EO70" s="108"/>
      <c r="EP70" s="108"/>
      <c r="EQ70" s="108"/>
      <c r="ER70" s="108"/>
      <c r="ES70" s="108"/>
      <c r="ET70" s="108"/>
      <c r="EU70" s="108"/>
      <c r="EV70" s="108"/>
      <c r="EW70" s="108"/>
      <c r="EX70" s="108"/>
      <c r="EY70" s="108"/>
      <c r="EZ70" s="108"/>
      <c r="FA70" s="108"/>
      <c r="FB70" s="108"/>
      <c r="FC70" s="108"/>
      <c r="FD70" s="108"/>
      <c r="FE70" s="108"/>
      <c r="FF70" s="108"/>
      <c r="FG70" s="108"/>
      <c r="FH70" s="108"/>
      <c r="FI70" s="108"/>
      <c r="FJ70" s="108"/>
      <c r="FK70" s="108"/>
      <c r="FL70" s="108"/>
      <c r="FM70" s="108"/>
      <c r="FN70" s="108"/>
      <c r="FO70" s="108"/>
      <c r="FP70" s="108"/>
      <c r="FQ70" s="108"/>
      <c r="FR70" s="108"/>
      <c r="FS70" s="108"/>
      <c r="FX70" s="4">
        <v>1</v>
      </c>
      <c r="FY70" s="92" t="s">
        <v>66</v>
      </c>
      <c r="GA70" s="4">
        <v>32</v>
      </c>
    </row>
    <row r="71" spans="2:181" s="4" customFormat="1" ht="16.5" customHeight="1" thickBot="1">
      <c r="B71" s="40"/>
      <c r="C71" s="40"/>
      <c r="D71" s="180" t="s">
        <v>26</v>
      </c>
      <c r="E71" s="180"/>
      <c r="F71" s="180"/>
      <c r="G71" s="180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  <c r="FB71" s="109"/>
      <c r="FC71" s="109"/>
      <c r="FD71" s="109"/>
      <c r="FE71" s="109"/>
      <c r="FF71" s="109"/>
      <c r="FG71" s="109"/>
      <c r="FH71" s="109"/>
      <c r="FI71" s="109"/>
      <c r="FJ71" s="109"/>
      <c r="FK71" s="109"/>
      <c r="FL71" s="109"/>
      <c r="FM71" s="109"/>
      <c r="FN71" s="109"/>
      <c r="FO71" s="109"/>
      <c r="FP71" s="109"/>
      <c r="FQ71" s="109"/>
      <c r="FR71" s="109"/>
      <c r="FS71" s="109"/>
      <c r="FX71" s="4">
        <v>2</v>
      </c>
      <c r="FY71" s="92" t="s">
        <v>67</v>
      </c>
    </row>
    <row r="72" spans="2:181" s="4" customFormat="1" ht="16.5" customHeight="1" thickBot="1">
      <c r="B72" s="39"/>
      <c r="C72" s="39"/>
      <c r="D72" s="39"/>
      <c r="E72" s="39"/>
      <c r="F72" s="39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7"/>
      <c r="DU72" s="107"/>
      <c r="DV72" s="107"/>
      <c r="DW72" s="107"/>
      <c r="DX72" s="107"/>
      <c r="DY72" s="107"/>
      <c r="DZ72" s="107"/>
      <c r="EA72" s="107"/>
      <c r="EB72" s="107"/>
      <c r="EC72" s="107"/>
      <c r="ED72" s="107"/>
      <c r="EE72" s="107"/>
      <c r="EF72" s="107"/>
      <c r="EG72" s="107"/>
      <c r="EH72" s="107"/>
      <c r="EI72" s="107"/>
      <c r="EJ72" s="107"/>
      <c r="EK72" s="107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  <c r="FC72" s="107"/>
      <c r="FD72" s="107"/>
      <c r="FE72" s="107"/>
      <c r="FF72" s="107"/>
      <c r="FG72" s="107"/>
      <c r="FH72" s="107"/>
      <c r="FI72" s="107"/>
      <c r="FJ72" s="107"/>
      <c r="FK72" s="107"/>
      <c r="FL72" s="107"/>
      <c r="FM72" s="107"/>
      <c r="FN72" s="107"/>
      <c r="FO72" s="107"/>
      <c r="FP72" s="107"/>
      <c r="FQ72" s="107"/>
      <c r="FR72" s="107"/>
      <c r="FS72" s="107"/>
      <c r="FX72" s="4">
        <v>3</v>
      </c>
      <c r="FY72" s="90" t="s">
        <v>68</v>
      </c>
    </row>
    <row r="73" spans="2:181" s="4" customFormat="1" ht="16.5" customHeight="1" thickBot="1">
      <c r="B73" s="182" t="s">
        <v>27</v>
      </c>
      <c r="C73" s="182"/>
      <c r="D73" s="181"/>
      <c r="E73" s="181"/>
      <c r="F73" s="181"/>
      <c r="G73" s="181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8"/>
      <c r="FM73" s="108"/>
      <c r="FN73" s="108"/>
      <c r="FO73" s="108"/>
      <c r="FP73" s="108"/>
      <c r="FQ73" s="108"/>
      <c r="FR73" s="108"/>
      <c r="FS73" s="108"/>
      <c r="FX73" s="4">
        <v>4</v>
      </c>
      <c r="FY73" s="90" t="s">
        <v>69</v>
      </c>
    </row>
    <row r="74" spans="2:181" s="4" customFormat="1" ht="16.5" customHeight="1" thickBot="1">
      <c r="B74" s="41"/>
      <c r="D74" s="180" t="s">
        <v>44</v>
      </c>
      <c r="E74" s="180"/>
      <c r="F74" s="180"/>
      <c r="G74" s="180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09"/>
      <c r="FE74" s="109"/>
      <c r="FF74" s="109"/>
      <c r="FG74" s="109"/>
      <c r="FH74" s="109"/>
      <c r="FI74" s="109"/>
      <c r="FJ74" s="109"/>
      <c r="FK74" s="109"/>
      <c r="FL74" s="109"/>
      <c r="FM74" s="109"/>
      <c r="FN74" s="109"/>
      <c r="FO74" s="109"/>
      <c r="FP74" s="109"/>
      <c r="FQ74" s="109"/>
      <c r="FR74" s="109"/>
      <c r="FS74" s="109"/>
      <c r="FX74" s="4">
        <v>5</v>
      </c>
      <c r="FY74" s="90" t="s">
        <v>70</v>
      </c>
    </row>
    <row r="75" spans="180:181" ht="16.5" thickBot="1">
      <c r="FX75" s="4">
        <v>6</v>
      </c>
      <c r="FY75" s="92" t="s">
        <v>71</v>
      </c>
    </row>
    <row r="76" spans="180:181" ht="16.5" thickBot="1">
      <c r="FX76" s="4">
        <v>7</v>
      </c>
      <c r="FY76" s="92" t="s">
        <v>72</v>
      </c>
    </row>
    <row r="77" spans="180:181" ht="16.5" thickBot="1">
      <c r="FX77" s="4">
        <v>8</v>
      </c>
      <c r="FY77" s="92" t="s">
        <v>73</v>
      </c>
    </row>
    <row r="78" spans="180:181" ht="16.5" thickBot="1">
      <c r="FX78" s="4">
        <v>9</v>
      </c>
      <c r="FY78" s="92" t="s">
        <v>74</v>
      </c>
    </row>
    <row r="79" spans="180:181" ht="16.5" thickBot="1">
      <c r="FX79" s="4">
        <v>10</v>
      </c>
      <c r="FY79" s="90" t="s">
        <v>75</v>
      </c>
    </row>
    <row r="80" spans="180:181" ht="16.5" thickBot="1">
      <c r="FX80" s="4">
        <v>11</v>
      </c>
      <c r="FY80" s="90" t="s">
        <v>76</v>
      </c>
    </row>
    <row r="81" spans="180:181" ht="16.5" thickBot="1">
      <c r="FX81" s="4">
        <v>12</v>
      </c>
      <c r="FY81" s="92" t="s">
        <v>77</v>
      </c>
    </row>
    <row r="82" spans="180:181" ht="16.5" thickBot="1">
      <c r="FX82" s="4">
        <v>13</v>
      </c>
      <c r="FY82" s="92" t="s">
        <v>78</v>
      </c>
    </row>
    <row r="83" spans="180:181" ht="16.5" thickBot="1">
      <c r="FX83" s="4">
        <v>14</v>
      </c>
      <c r="FY83" s="90" t="s">
        <v>79</v>
      </c>
    </row>
    <row r="84" spans="180:181" ht="16.5" thickBot="1">
      <c r="FX84" s="4">
        <v>15</v>
      </c>
      <c r="FY84" s="90" t="s">
        <v>80</v>
      </c>
    </row>
    <row r="85" spans="180:181" ht="16.5" thickBot="1">
      <c r="FX85" s="4">
        <v>16</v>
      </c>
      <c r="FY85" s="90" t="s">
        <v>81</v>
      </c>
    </row>
    <row r="86" spans="180:181" ht="16.5" thickBot="1">
      <c r="FX86" s="4">
        <v>17</v>
      </c>
      <c r="FY86" s="90" t="s">
        <v>82</v>
      </c>
    </row>
    <row r="87" spans="180:181" ht="16.5" thickBot="1">
      <c r="FX87" s="4">
        <v>18</v>
      </c>
      <c r="FY87" s="90" t="s">
        <v>83</v>
      </c>
    </row>
    <row r="88" spans="180:181" ht="16.5" thickBot="1">
      <c r="FX88" s="4">
        <v>19</v>
      </c>
      <c r="FY88" s="92" t="s">
        <v>84</v>
      </c>
    </row>
    <row r="89" spans="180:181" ht="16.5" thickBot="1">
      <c r="FX89" s="4">
        <v>20</v>
      </c>
      <c r="FY89" s="90" t="s">
        <v>85</v>
      </c>
    </row>
    <row r="90" spans="180:181" ht="16.5" thickBot="1">
      <c r="FX90" s="4">
        <v>21</v>
      </c>
      <c r="FY90" s="90" t="s">
        <v>86</v>
      </c>
    </row>
    <row r="91" spans="180:181" ht="16.5" thickBot="1">
      <c r="FX91" s="4">
        <v>22</v>
      </c>
      <c r="FY91" s="92" t="s">
        <v>87</v>
      </c>
    </row>
    <row r="92" spans="180:181" ht="16.5" thickBot="1">
      <c r="FX92" s="4">
        <v>23</v>
      </c>
      <c r="FY92" s="92" t="s">
        <v>88</v>
      </c>
    </row>
    <row r="93" spans="180:181" ht="16.5" thickBot="1">
      <c r="FX93" s="4">
        <v>24</v>
      </c>
      <c r="FY93" s="92" t="s">
        <v>38</v>
      </c>
    </row>
    <row r="94" spans="180:181" ht="16.5" thickBot="1">
      <c r="FX94" s="4">
        <v>25</v>
      </c>
      <c r="FY94" s="90" t="s">
        <v>89</v>
      </c>
    </row>
    <row r="95" spans="180:181" ht="16.5" thickBot="1">
      <c r="FX95" s="4">
        <v>26</v>
      </c>
      <c r="FY95" s="92" t="s">
        <v>90</v>
      </c>
    </row>
    <row r="96" spans="180:181" ht="16.5" thickBot="1">
      <c r="FX96" s="4">
        <v>27</v>
      </c>
      <c r="FY96" s="90" t="s">
        <v>91</v>
      </c>
    </row>
    <row r="97" spans="180:181" ht="16.5" thickBot="1">
      <c r="FX97" s="4">
        <v>28</v>
      </c>
      <c r="FY97" s="90" t="s">
        <v>92</v>
      </c>
    </row>
    <row r="98" spans="180:181" ht="16.5" thickBot="1">
      <c r="FX98" s="4">
        <v>29</v>
      </c>
      <c r="FY98" s="90" t="s">
        <v>93</v>
      </c>
    </row>
    <row r="99" spans="180:181" ht="16.5" thickBot="1">
      <c r="FX99" s="4">
        <v>30</v>
      </c>
      <c r="FY99" s="92" t="s">
        <v>94</v>
      </c>
    </row>
    <row r="100" spans="180:181" ht="16.5" thickBot="1">
      <c r="FX100" s="4">
        <v>31</v>
      </c>
      <c r="FY100" s="90" t="s">
        <v>95</v>
      </c>
    </row>
    <row r="103" ht="12.75">
      <c r="FY103" s="91">
        <f>IF(GA70=1,"Алчевськ",IF(GA70=2,"Антрацит",IF(GA70=3,"Антрацитівський",IF(GA70=4,"Біловодський",IF(GA70=5,"Білокуракинський",IF(GA70=6,"Брянка",IF(GA70=7,"Кіровськ",IF(GA70=8,"Красний Луч",FY104))))))))</f>
      </c>
    </row>
    <row r="104" ht="12.75">
      <c r="FY104" s="91">
        <f>IF(GA70=9,"Краснодон",IF(GA70=10,"Краснодонський",IF(GA70=11,"Кремінський",IF(GA70=12,"Лисичанськ",IF(GA70=13,"Луганськ",IF(GA70=14,"Лутугінський",IF(GA70=15,"Міловський",IF(GA70=16,"Марківський",FY105))))))))</f>
      </c>
    </row>
    <row r="105" ht="12.75">
      <c r="FY105" s="91">
        <f>IF(GA70=17,"Новоайдарський",IF(GA70=18,"Новопсковський",IF(GA70=19,"Первомайськ",IF(GA70=20,"Перевальський",IF(GA70=21,"Попаснянський",IF(GA70=22,"Ровеньки",IF(GA70=23,"Рубіжне",IF(GA70=24,"Сєвєродонецьк",FY106))))))))</f>
      </c>
    </row>
    <row r="106" ht="12.75">
      <c r="FY106" s="91">
        <f>IF(GA70=25,"Сватівський",IF(GA70=26,"Свердловськ",IF(GA70=27,"Слов'яносербський",IF(GA70=28,"Ст.-Луганський",IF(GA70=29,"Старобільський",IF(GA70=30,"Стаханов",IF(GA70=31,"Троїцький","")))))))</f>
      </c>
    </row>
    <row r="109" ht="12.75">
      <c r="FY109" t="str">
        <f>IF(OR(FY103="Алчевськ",FY103="Антрацит",FY103="Брянка",FY103="Кіровськ",FY103="Красний Луч",FY103="Краснодон",FY103="Лисичанськ",FY103="Луганськ",FY103="Первомайськ",FY103="Ровеньки",FY103="Рубіжне",FY103="Сєвєродонецьк",FY103="Свердловьск",FY103="Стаханов"),"Місто","Район")</f>
        <v>Район</v>
      </c>
    </row>
    <row r="113" spans="180:182" ht="12.75">
      <c r="FX113">
        <v>1</v>
      </c>
      <c r="FY113" s="93">
        <v>40664</v>
      </c>
      <c r="FZ113">
        <v>37</v>
      </c>
    </row>
    <row r="114" spans="180:182" ht="12.75">
      <c r="FX114">
        <v>2</v>
      </c>
      <c r="FY114" s="93">
        <v>40665</v>
      </c>
      <c r="FZ114">
        <v>32</v>
      </c>
    </row>
    <row r="115" spans="180:181" ht="12.75">
      <c r="FX115">
        <v>3</v>
      </c>
      <c r="FY115" s="93">
        <v>40666</v>
      </c>
    </row>
    <row r="116" spans="180:181" ht="12.75">
      <c r="FX116">
        <v>4</v>
      </c>
      <c r="FY116" s="93">
        <v>40667</v>
      </c>
    </row>
    <row r="117" spans="180:181" ht="12.75">
      <c r="FX117">
        <v>5</v>
      </c>
      <c r="FY117" s="93">
        <v>40668</v>
      </c>
    </row>
    <row r="118" spans="180:181" ht="12.75">
      <c r="FX118">
        <v>6</v>
      </c>
      <c r="FY118" s="93">
        <v>40669</v>
      </c>
    </row>
    <row r="119" spans="180:181" ht="12.75">
      <c r="FX119">
        <v>7</v>
      </c>
      <c r="FY119" s="93">
        <v>40670</v>
      </c>
    </row>
    <row r="120" spans="180:181" ht="12.75">
      <c r="FX120">
        <v>8</v>
      </c>
      <c r="FY120" s="93">
        <v>40671</v>
      </c>
    </row>
    <row r="121" spans="180:181" ht="12.75">
      <c r="FX121">
        <v>9</v>
      </c>
      <c r="FY121" s="93">
        <v>40672</v>
      </c>
    </row>
    <row r="122" spans="180:181" ht="12.75">
      <c r="FX122">
        <v>10</v>
      </c>
      <c r="FY122" s="93">
        <v>40673</v>
      </c>
    </row>
    <row r="123" spans="180:181" ht="12.75">
      <c r="FX123">
        <v>11</v>
      </c>
      <c r="FY123" s="93">
        <v>40674</v>
      </c>
    </row>
    <row r="124" spans="180:181" ht="12.75">
      <c r="FX124">
        <v>12</v>
      </c>
      <c r="FY124" s="93">
        <v>40675</v>
      </c>
    </row>
    <row r="125" spans="180:181" ht="12.75">
      <c r="FX125">
        <v>13</v>
      </c>
      <c r="FY125" s="93">
        <v>40676</v>
      </c>
    </row>
    <row r="126" spans="180:181" ht="12.75">
      <c r="FX126">
        <v>14</v>
      </c>
      <c r="FY126" s="93">
        <v>40677</v>
      </c>
    </row>
    <row r="127" spans="180:181" ht="12.75">
      <c r="FX127">
        <v>15</v>
      </c>
      <c r="FY127" s="93">
        <v>40678</v>
      </c>
    </row>
    <row r="128" spans="180:181" ht="12.75">
      <c r="FX128">
        <v>16</v>
      </c>
      <c r="FY128" s="93">
        <v>40679</v>
      </c>
    </row>
    <row r="129" spans="180:181" ht="12.75">
      <c r="FX129">
        <v>17</v>
      </c>
      <c r="FY129" s="93">
        <v>40680</v>
      </c>
    </row>
    <row r="130" spans="180:181" ht="12.75">
      <c r="FX130">
        <v>18</v>
      </c>
      <c r="FY130" s="93">
        <v>40681</v>
      </c>
    </row>
    <row r="131" spans="180:181" ht="12.75">
      <c r="FX131">
        <v>19</v>
      </c>
      <c r="FY131" s="93">
        <v>40682</v>
      </c>
    </row>
    <row r="132" spans="180:181" ht="12.75">
      <c r="FX132">
        <v>20</v>
      </c>
      <c r="FY132" s="93">
        <v>40683</v>
      </c>
    </row>
    <row r="133" spans="180:181" ht="12.75">
      <c r="FX133">
        <v>21</v>
      </c>
      <c r="FY133" s="93">
        <v>40684</v>
      </c>
    </row>
    <row r="134" spans="180:181" ht="12.75">
      <c r="FX134">
        <v>22</v>
      </c>
      <c r="FY134" s="93">
        <v>40685</v>
      </c>
    </row>
    <row r="135" spans="180:181" ht="12.75">
      <c r="FX135">
        <v>23</v>
      </c>
      <c r="FY135" s="93">
        <v>40686</v>
      </c>
    </row>
    <row r="136" spans="180:181" ht="12.75">
      <c r="FX136">
        <v>24</v>
      </c>
      <c r="FY136" s="93">
        <v>40687</v>
      </c>
    </row>
    <row r="137" spans="180:181" ht="12.75">
      <c r="FX137">
        <v>25</v>
      </c>
      <c r="FY137" s="93">
        <v>40688</v>
      </c>
    </row>
    <row r="138" spans="180:181" ht="12.75">
      <c r="FX138">
        <v>26</v>
      </c>
      <c r="FY138" s="93">
        <v>40689</v>
      </c>
    </row>
    <row r="139" spans="180:181" ht="12.75">
      <c r="FX139">
        <v>27</v>
      </c>
      <c r="FY139" s="93">
        <v>40690</v>
      </c>
    </row>
    <row r="140" spans="180:181" ht="12.75">
      <c r="FX140">
        <v>28</v>
      </c>
      <c r="FY140" s="93">
        <v>40691</v>
      </c>
    </row>
    <row r="141" spans="180:181" ht="12.75">
      <c r="FX141">
        <v>29</v>
      </c>
      <c r="FY141" s="93">
        <v>40692</v>
      </c>
    </row>
    <row r="142" spans="180:181" ht="12.75">
      <c r="FX142">
        <v>30</v>
      </c>
      <c r="FY142" s="93">
        <v>40693</v>
      </c>
    </row>
    <row r="143" spans="180:181" ht="12.75">
      <c r="FX143">
        <v>31</v>
      </c>
      <c r="FY143" s="93">
        <v>40694</v>
      </c>
    </row>
    <row r="144" spans="180:181" ht="12.75">
      <c r="FX144">
        <v>32</v>
      </c>
      <c r="FY144" s="93">
        <v>40695</v>
      </c>
    </row>
    <row r="145" spans="180:181" ht="12.75">
      <c r="FX145">
        <v>33</v>
      </c>
      <c r="FY145" s="93">
        <v>40696</v>
      </c>
    </row>
    <row r="146" spans="180:181" ht="12.75">
      <c r="FX146">
        <v>34</v>
      </c>
      <c r="FY146" s="93">
        <v>40697</v>
      </c>
    </row>
    <row r="147" spans="180:181" ht="12.75">
      <c r="FX147">
        <v>35</v>
      </c>
      <c r="FY147" s="93">
        <v>40698</v>
      </c>
    </row>
    <row r="148" spans="180:181" ht="12.75">
      <c r="FX148">
        <v>36</v>
      </c>
      <c r="FY148" s="93">
        <v>40699</v>
      </c>
    </row>
    <row r="151" spans="181:182" ht="12.75">
      <c r="FY151" s="94">
        <f>IF(FZ113=1,FY113,IF(FZ113=2,FY114,IF(FZ113=3,FY115,IF(FZ113=4,FY116,IF(FZ113=5,FY117,IF(FZ113=6,FY118,IF(FZ113=7,FY119,IF(FZ113=8,FY120,FY152))))))))</f>
      </c>
      <c r="FZ151" s="94">
        <f>IF(FZ114=1,FY113,IF(FZ114=2,FY114,IF(FZ114=3,FY115,IF(FZ114=4,FY116,IF(FZ114=5,FY117,IF(FZ114=6,FY118,IF(FZ114=7,FY119,IF(FZ114=8,FY120,FZ152))))))))</f>
        <v>40695</v>
      </c>
    </row>
    <row r="152" spans="181:182" ht="12.75">
      <c r="FY152" s="94">
        <f>IF(FZ113=9,FY121,IF(FZ113=10,FY122,IF(FZ113=11,FY123,IF(FZ113=12,FY124,IF(FZ113=13,FY125,IF(FZ113=14,FY126,IF(FZ113=15,FY127,IF(FZ113=16,FY128,FY153))))))))</f>
      </c>
      <c r="FZ152" s="94">
        <f>IF(FZ114=9,FY121,IF(FZ114=10,FY122,IF(FZ114=11,FY123,IF(FZ114=12,FY124,IF(FZ114=13,FY125,IF(FZ114=14,FY126,IF(FZ114=15,FY127,IF(FZ114=16,FY128,FZ153))))))))</f>
        <v>40695</v>
      </c>
    </row>
    <row r="153" spans="181:182" ht="12.75">
      <c r="FY153" s="94">
        <f>IF(FZ113=17,FY129,IF(FZ113=18,FY130,IF(FZ113=19,FY131,IF(FZ113=20,FY132,IF(FZ113=21,FY133,IF(FZ113=23,FY135,IF(FZ113=24,FY136,IF(FZ113=25,FY137,FY154))))))))</f>
      </c>
      <c r="FZ153" s="94">
        <f>IF(FZ114=17,FY129,IF(FZ114=18,FY130,IF(FZ114=19,FY131,IF(FZ114=20,FY132,IF(FZ114=21,FY133,IF(FZ114=23,FY135,IF(FZ114=24,FY136,IF(FZ114=25,FY137,FZ154))))))))</f>
        <v>40695</v>
      </c>
    </row>
    <row r="154" spans="181:182" ht="12.75">
      <c r="FY154" s="94">
        <f>IF(FZ113=26,FY138,IF(FZ113=27,FY139,IF(FZ113=28,FY140,IF(FZ113=29,FY141,IF(FZ113=30,FY142,IF(FZ113=31,FY143,IF(FZ113=32,FY144,IF(FZ113=33,FY145,FY155))))))))</f>
      </c>
      <c r="FZ154" s="94">
        <f>IF(FZ114=26,FY138,IF(FZ114=27,FY139,IF(FZ114=28,FY140,IF(FZ114=29,FY141,IF(FZ114=30,FY142,IF(FZ114=31,FY143,IF(FZ114=32,FY144,IF(FZ114=33,FY145,FZ155))))))))</f>
        <v>40695</v>
      </c>
    </row>
    <row r="155" spans="181:182" ht="12.75">
      <c r="FY155" s="94">
        <f>IF(FZ113=34,FY146,IF(FZ113=35,FY147,IF(FZ113=36,FY148,"")))</f>
      </c>
      <c r="FZ155" s="94">
        <f>IF(FZ114=34,FY146,IF(FZ114=35,FY147,IF(FZ114=36,FY148,"")))</f>
      </c>
    </row>
    <row r="159" spans="180:182" ht="12.75">
      <c r="FX159">
        <v>1</v>
      </c>
      <c r="FY159">
        <v>1999</v>
      </c>
      <c r="FZ159">
        <v>15</v>
      </c>
    </row>
    <row r="160" spans="180:181" ht="12.75">
      <c r="FX160">
        <v>2</v>
      </c>
      <c r="FY160">
        <v>2000</v>
      </c>
    </row>
    <row r="161" spans="180:181" ht="12.75">
      <c r="FX161">
        <v>3</v>
      </c>
      <c r="FY161">
        <v>2001</v>
      </c>
    </row>
    <row r="162" spans="180:181" ht="12.75">
      <c r="FX162">
        <v>4</v>
      </c>
      <c r="FY162">
        <v>2002</v>
      </c>
    </row>
    <row r="163" spans="180:181" ht="12.75">
      <c r="FX163">
        <v>5</v>
      </c>
      <c r="FY163">
        <v>2003</v>
      </c>
    </row>
    <row r="164" spans="180:181" ht="12.75">
      <c r="FX164">
        <v>6</v>
      </c>
      <c r="FY164">
        <v>2004</v>
      </c>
    </row>
    <row r="165" spans="180:181" ht="12.75">
      <c r="FX165">
        <v>7</v>
      </c>
      <c r="FY165">
        <v>2005</v>
      </c>
    </row>
    <row r="166" spans="180:181" ht="12.75">
      <c r="FX166">
        <v>8</v>
      </c>
      <c r="FY166">
        <v>2006</v>
      </c>
    </row>
    <row r="167" spans="180:181" ht="12.75">
      <c r="FX167">
        <v>9</v>
      </c>
      <c r="FY167">
        <v>2007</v>
      </c>
    </row>
    <row r="168" spans="180:181" ht="12.75">
      <c r="FX168">
        <v>10</v>
      </c>
      <c r="FY168">
        <v>2008</v>
      </c>
    </row>
    <row r="169" spans="180:181" ht="12.75">
      <c r="FX169">
        <v>11</v>
      </c>
      <c r="FY169">
        <v>2009</v>
      </c>
    </row>
    <row r="170" spans="180:181" ht="12.75">
      <c r="FX170">
        <v>12</v>
      </c>
      <c r="FY170">
        <v>2010</v>
      </c>
    </row>
    <row r="171" spans="180:181" ht="12.75">
      <c r="FX171">
        <v>13</v>
      </c>
      <c r="FY171">
        <v>2011</v>
      </c>
    </row>
    <row r="172" spans="180:181" ht="12.75">
      <c r="FX172">
        <v>14</v>
      </c>
      <c r="FY172">
        <v>2012</v>
      </c>
    </row>
    <row r="174" ht="12.75">
      <c r="FY174" s="68">
        <f>IF(FZ159=1,FY159,IF(FZ159=2,FY160,IF(FZ159=3,FY161,IF(FZ159=4,FY162,IF(FZ159=5,FY163,IF(FZ159=6,FY164,IF(FZ159=7,FY165,IF(FZ159=8,FY166,FY175))))))))</f>
      </c>
    </row>
    <row r="175" ht="12.75">
      <c r="FY175" s="68">
        <f>IF(FZ159=9,FY167,IF(FZ159=10,FY168,IF(FZ159=11,FY169,IF(FZ159=12,FY170,IF(FZ159=13,FY171,IF(FZ159=14,FY172,""))))))</f>
      </c>
    </row>
    <row r="178" spans="181:182" ht="12.75">
      <c r="FY178" t="s">
        <v>106</v>
      </c>
      <c r="FZ178">
        <v>62</v>
      </c>
    </row>
    <row r="179" ht="12.75">
      <c r="FY179">
        <v>1</v>
      </c>
    </row>
    <row r="180" ht="12.75">
      <c r="FY180">
        <v>2</v>
      </c>
    </row>
    <row r="181" spans="181:182" ht="12.75">
      <c r="FY181">
        <v>3</v>
      </c>
      <c r="FZ181" s="100">
        <v>61</v>
      </c>
    </row>
    <row r="182" ht="12.75">
      <c r="FY182">
        <v>4</v>
      </c>
    </row>
    <row r="183" ht="12.75">
      <c r="FY183">
        <v>5</v>
      </c>
    </row>
    <row r="184" ht="12.75">
      <c r="FY184">
        <v>6</v>
      </c>
    </row>
    <row r="185" ht="12.75">
      <c r="FY185">
        <v>7</v>
      </c>
    </row>
    <row r="186" ht="12.75">
      <c r="FY186">
        <v>8</v>
      </c>
    </row>
    <row r="187" ht="12.75">
      <c r="FY187">
        <v>9</v>
      </c>
    </row>
    <row r="188" ht="12.75">
      <c r="FY188">
        <v>10</v>
      </c>
    </row>
    <row r="189" ht="12.75">
      <c r="FY189">
        <v>11</v>
      </c>
    </row>
    <row r="190" ht="12.75">
      <c r="FY190">
        <v>12</v>
      </c>
    </row>
    <row r="191" ht="12.75">
      <c r="FY191">
        <v>13</v>
      </c>
    </row>
    <row r="192" ht="12.75">
      <c r="FY192">
        <v>14</v>
      </c>
    </row>
    <row r="193" ht="12.75">
      <c r="FY193">
        <v>15</v>
      </c>
    </row>
    <row r="194" ht="12.75">
      <c r="FY194">
        <v>16</v>
      </c>
    </row>
    <row r="195" ht="12.75">
      <c r="FY195">
        <v>17</v>
      </c>
    </row>
    <row r="196" ht="12.75">
      <c r="FY196">
        <v>18</v>
      </c>
    </row>
    <row r="197" ht="12.75">
      <c r="FY197">
        <v>19</v>
      </c>
    </row>
    <row r="198" ht="12.75">
      <c r="FY198">
        <v>20</v>
      </c>
    </row>
    <row r="199" ht="12.75">
      <c r="FY199">
        <v>21</v>
      </c>
    </row>
    <row r="200" ht="12.75">
      <c r="FY200">
        <v>22</v>
      </c>
    </row>
    <row r="201" ht="12.75">
      <c r="FY201">
        <v>23</v>
      </c>
    </row>
    <row r="202" ht="12.75">
      <c r="FY202">
        <v>24</v>
      </c>
    </row>
    <row r="203" ht="12.75">
      <c r="FY203">
        <v>25</v>
      </c>
    </row>
    <row r="204" ht="12.75">
      <c r="FY204">
        <v>26</v>
      </c>
    </row>
    <row r="205" ht="12.75">
      <c r="FY205">
        <v>27</v>
      </c>
    </row>
    <row r="206" ht="12.75">
      <c r="FY206">
        <v>28</v>
      </c>
    </row>
    <row r="207" ht="12.75">
      <c r="FY207">
        <v>29</v>
      </c>
    </row>
    <row r="208" ht="12.75">
      <c r="FY208">
        <v>30</v>
      </c>
    </row>
    <row r="209" ht="12.75">
      <c r="FY209">
        <v>31</v>
      </c>
    </row>
    <row r="210" ht="12.75">
      <c r="FY210">
        <v>32</v>
      </c>
    </row>
    <row r="211" ht="12.75">
      <c r="FY211">
        <v>33</v>
      </c>
    </row>
    <row r="212" ht="12.75">
      <c r="FY212">
        <v>34</v>
      </c>
    </row>
    <row r="213" ht="12.75">
      <c r="FY213">
        <v>35</v>
      </c>
    </row>
    <row r="214" ht="12.75">
      <c r="FY214">
        <v>36</v>
      </c>
    </row>
    <row r="215" ht="12.75">
      <c r="FY215">
        <v>37</v>
      </c>
    </row>
    <row r="216" ht="12.75">
      <c r="FY216">
        <v>38</v>
      </c>
    </row>
    <row r="217" ht="12.75">
      <c r="FY217">
        <v>39</v>
      </c>
    </row>
    <row r="218" ht="12.75">
      <c r="FY218">
        <v>40</v>
      </c>
    </row>
    <row r="219" ht="12.75">
      <c r="FY219">
        <v>41</v>
      </c>
    </row>
    <row r="220" ht="12.75">
      <c r="FY220">
        <v>42</v>
      </c>
    </row>
    <row r="221" ht="12.75">
      <c r="FY221">
        <v>43</v>
      </c>
    </row>
    <row r="222" ht="12.75">
      <c r="FY222">
        <v>44</v>
      </c>
    </row>
    <row r="223" ht="12.75">
      <c r="FY223">
        <v>45</v>
      </c>
    </row>
    <row r="224" ht="12.75">
      <c r="FY224">
        <v>46</v>
      </c>
    </row>
    <row r="225" ht="12.75">
      <c r="FY225">
        <v>47</v>
      </c>
    </row>
    <row r="226" ht="12.75">
      <c r="FY226">
        <v>48</v>
      </c>
    </row>
    <row r="227" ht="12.75">
      <c r="FY227">
        <v>49</v>
      </c>
    </row>
    <row r="228" ht="12.75">
      <c r="FY228">
        <v>50</v>
      </c>
    </row>
    <row r="229" ht="12.75">
      <c r="FY229">
        <v>51</v>
      </c>
    </row>
    <row r="230" ht="12.75">
      <c r="FY230">
        <v>52</v>
      </c>
    </row>
    <row r="231" ht="12.75">
      <c r="FY231">
        <v>53</v>
      </c>
    </row>
    <row r="232" ht="12.75">
      <c r="FY232">
        <v>54</v>
      </c>
    </row>
    <row r="233" ht="12.75">
      <c r="FY233">
        <v>55</v>
      </c>
    </row>
    <row r="234" ht="12.75">
      <c r="FY234">
        <v>56</v>
      </c>
    </row>
    <row r="235" ht="12.75">
      <c r="FY235">
        <v>57</v>
      </c>
    </row>
    <row r="236" ht="12.75">
      <c r="FY236">
        <v>58</v>
      </c>
    </row>
    <row r="237" ht="12.75">
      <c r="FY237">
        <v>59</v>
      </c>
    </row>
    <row r="238" ht="12.75">
      <c r="FY238">
        <v>60</v>
      </c>
    </row>
    <row r="240" spans="181:182" ht="12.75">
      <c r="FY240" s="68">
        <f>IF(FZ178=1,"Менше 1 року",IF(FZ178=62,"",FZ178-1))</f>
      </c>
      <c r="FZ240" s="100">
        <f>IF(FZ181=61,0,FZ181)</f>
        <v>0</v>
      </c>
    </row>
  </sheetData>
  <sheetProtection/>
  <mergeCells count="24">
    <mergeCell ref="B11:C11"/>
    <mergeCell ref="B2:G2"/>
    <mergeCell ref="B3:C3"/>
    <mergeCell ref="B4:C4"/>
    <mergeCell ref="B10:C10"/>
    <mergeCell ref="B5:C5"/>
    <mergeCell ref="B7:C7"/>
    <mergeCell ref="B8:C8"/>
    <mergeCell ref="B9:C9"/>
    <mergeCell ref="B6:C6"/>
    <mergeCell ref="D74:G74"/>
    <mergeCell ref="D68:G68"/>
    <mergeCell ref="B73:C73"/>
    <mergeCell ref="D70:G70"/>
    <mergeCell ref="D71:G71"/>
    <mergeCell ref="D73:G73"/>
    <mergeCell ref="B68:C68"/>
    <mergeCell ref="B70:C70"/>
    <mergeCell ref="B12:C12"/>
    <mergeCell ref="B13:C13"/>
    <mergeCell ref="C54:D54"/>
    <mergeCell ref="B15:B16"/>
    <mergeCell ref="C15:C16"/>
    <mergeCell ref="D15:E15"/>
  </mergeCells>
  <conditionalFormatting sqref="G16 H4:FV12 D7:G12 D4:D6 E4:G5 G6">
    <cfRule type="cellIs" priority="1" dxfId="75" operator="equal" stopIfTrue="1">
      <formula>0</formula>
    </cfRule>
  </conditionalFormatting>
  <conditionalFormatting sqref="D65:G65">
    <cfRule type="expression" priority="3" dxfId="75" stopIfTrue="1">
      <formula>$C$65=0</formula>
    </cfRule>
    <cfRule type="cellIs" priority="4" dxfId="76" operator="equal" stopIfTrue="1">
      <formula>"Правильно"</formula>
    </cfRule>
    <cfRule type="cellIs" priority="5" dxfId="77" operator="equal" stopIfTrue="1">
      <formula>"Помилка"</formula>
    </cfRule>
  </conditionalFormatting>
  <printOptions/>
  <pageMargins left="0.75" right="0.75" top="1" bottom="1" header="0.5" footer="0.5"/>
  <pageSetup horizontalDpi="200" verticalDpi="2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B1:GA240"/>
  <sheetViews>
    <sheetView zoomScale="75" zoomScaleNormal="75" zoomScalePageLayoutView="0" workbookViewId="0" topLeftCell="A4">
      <selection activeCell="D7" sqref="D7"/>
    </sheetView>
  </sheetViews>
  <sheetFormatPr defaultColWidth="9.00390625" defaultRowHeight="12.75"/>
  <cols>
    <col min="1" max="1" width="4.00390625" style="0" customWidth="1"/>
    <col min="2" max="2" width="5.625" style="1" customWidth="1"/>
    <col min="3" max="3" width="43.00390625" style="0" customWidth="1"/>
    <col min="4" max="4" width="14.875" style="0" customWidth="1"/>
    <col min="5" max="5" width="19.75390625" style="0" customWidth="1"/>
    <col min="6" max="6" width="12.75390625" style="0" customWidth="1"/>
    <col min="7" max="7" width="14.875" style="0" customWidth="1"/>
    <col min="8" max="8" width="11.375" style="34" customWidth="1"/>
    <col min="9" max="10" width="10.75390625" style="34" customWidth="1"/>
    <col min="11" max="11" width="13.375" style="34" customWidth="1"/>
    <col min="12" max="12" width="10.75390625" style="34" customWidth="1"/>
    <col min="13" max="13" width="9.25390625" style="34" customWidth="1"/>
    <col min="14" max="45" width="7.00390625" style="34" customWidth="1"/>
    <col min="46" max="172" width="4.625" style="34" customWidth="1"/>
    <col min="173" max="175" width="4.625" style="34" hidden="1" customWidth="1"/>
    <col min="176" max="176" width="5.625" style="0" hidden="1" customWidth="1"/>
    <col min="177" max="177" width="10.625" style="0" hidden="1" customWidth="1"/>
    <col min="178" max="178" width="5.125" style="0" hidden="1" customWidth="1"/>
    <col min="179" max="180" width="5.625" style="0" hidden="1" customWidth="1"/>
    <col min="181" max="181" width="23.75390625" style="0" hidden="1" customWidth="1"/>
    <col min="182" max="182" width="11.375" style="0" hidden="1" customWidth="1"/>
    <col min="183" max="186" width="5.625" style="0" hidden="1" customWidth="1"/>
    <col min="187" max="192" width="5.625" style="0" customWidth="1"/>
  </cols>
  <sheetData>
    <row r="1" ht="22.5">
      <c r="C1" s="33" t="s">
        <v>18</v>
      </c>
    </row>
    <row r="2" spans="2:175" ht="60.75" customHeight="1">
      <c r="B2" s="184" t="s">
        <v>161</v>
      </c>
      <c r="C2" s="185"/>
      <c r="D2" s="185"/>
      <c r="E2" s="185"/>
      <c r="F2" s="185"/>
      <c r="G2" s="185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</row>
    <row r="3" spans="2:175" ht="32.25" customHeight="1" thickBot="1">
      <c r="B3" s="186" t="s">
        <v>7</v>
      </c>
      <c r="C3" s="187"/>
      <c r="D3" s="69"/>
      <c r="E3" s="70"/>
      <c r="F3" s="70"/>
      <c r="G3" s="80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</row>
    <row r="4" spans="2:178" ht="30" customHeight="1" thickBot="1">
      <c r="B4" s="188" t="s">
        <v>8</v>
      </c>
      <c r="C4" s="189"/>
      <c r="D4" s="71"/>
      <c r="E4" s="72"/>
      <c r="F4" s="72"/>
      <c r="G4" s="81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9"/>
      <c r="FU4" s="9"/>
      <c r="FV4" s="9"/>
    </row>
    <row r="5" spans="2:178" ht="30" customHeight="1" thickBot="1">
      <c r="B5" s="188" t="s">
        <v>9</v>
      </c>
      <c r="C5" s="189"/>
      <c r="D5" s="71"/>
      <c r="E5" s="72"/>
      <c r="F5" s="72"/>
      <c r="G5" s="81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9"/>
      <c r="FU5" s="9"/>
      <c r="FV5" s="9"/>
    </row>
    <row r="6" spans="2:178" ht="30" customHeight="1" thickBot="1">
      <c r="B6" s="188" t="s">
        <v>0</v>
      </c>
      <c r="C6" s="189"/>
      <c r="D6" s="89" t="s">
        <v>173</v>
      </c>
      <c r="E6" s="173" t="s">
        <v>162</v>
      </c>
      <c r="F6" s="174"/>
      <c r="G6" s="89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9"/>
      <c r="FU6" s="9"/>
      <c r="FV6" s="9"/>
    </row>
    <row r="7" spans="2:178" ht="32.25" thickBot="1">
      <c r="B7" s="188" t="s">
        <v>163</v>
      </c>
      <c r="C7" s="189"/>
      <c r="D7" s="89">
        <v>1</v>
      </c>
      <c r="E7" s="73" t="s">
        <v>34</v>
      </c>
      <c r="F7" s="97"/>
      <c r="G7" s="81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9"/>
      <c r="FU7" s="9"/>
      <c r="FV7" s="9"/>
    </row>
    <row r="8" spans="2:178" ht="35.25" customHeight="1" thickBot="1">
      <c r="B8" s="188" t="s">
        <v>19</v>
      </c>
      <c r="C8" s="189"/>
      <c r="D8" s="95"/>
      <c r="E8" s="73" t="s">
        <v>33</v>
      </c>
      <c r="F8" s="97"/>
      <c r="G8" s="81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9"/>
      <c r="FU8" s="9"/>
      <c r="FV8" s="9"/>
    </row>
    <row r="9" spans="2:183" ht="32.25" thickBot="1">
      <c r="B9" s="188" t="s">
        <v>20</v>
      </c>
      <c r="C9" s="189"/>
      <c r="D9" s="164">
        <v>41254</v>
      </c>
      <c r="E9" s="73" t="s">
        <v>32</v>
      </c>
      <c r="F9" s="89"/>
      <c r="G9" s="81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9"/>
      <c r="FU9" s="9"/>
      <c r="FV9" s="9"/>
      <c r="FY9" s="68" t="s">
        <v>41</v>
      </c>
      <c r="FZ9" s="68"/>
      <c r="GA9" s="68">
        <v>3</v>
      </c>
    </row>
    <row r="10" spans="2:183" ht="27.75" customHeight="1" thickBot="1">
      <c r="B10" s="188" t="s">
        <v>165</v>
      </c>
      <c r="C10" s="189"/>
      <c r="D10" s="176"/>
      <c r="E10" s="72"/>
      <c r="F10" s="72"/>
      <c r="G10" s="81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9"/>
      <c r="FU10" s="9"/>
      <c r="FV10" s="9"/>
      <c r="FY10" s="68" t="s">
        <v>45</v>
      </c>
      <c r="FZ10" s="68"/>
      <c r="GA10" s="68"/>
    </row>
    <row r="11" spans="2:183" ht="28.5" customHeight="1" thickBot="1">
      <c r="B11" s="190" t="s">
        <v>21</v>
      </c>
      <c r="C11" s="191"/>
      <c r="D11" s="38"/>
      <c r="E11" s="72" t="s">
        <v>22</v>
      </c>
      <c r="F11" s="38"/>
      <c r="G11" s="81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9"/>
      <c r="FU11" s="9"/>
      <c r="FV11" s="9"/>
      <c r="FY11" s="68"/>
      <c r="FZ11" s="68"/>
      <c r="GA11" s="68"/>
    </row>
    <row r="12" spans="2:178" ht="28.5" customHeight="1" thickBot="1">
      <c r="B12" s="188" t="s">
        <v>23</v>
      </c>
      <c r="C12" s="189"/>
      <c r="D12" s="37"/>
      <c r="E12" s="6"/>
      <c r="F12" s="5"/>
      <c r="G12" s="82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9"/>
      <c r="FU12" s="9"/>
      <c r="FV12" s="9"/>
    </row>
    <row r="13" spans="2:183" ht="15">
      <c r="B13" s="192"/>
      <c r="C13" s="192"/>
      <c r="FY13" s="68" t="s">
        <v>46</v>
      </c>
      <c r="FZ13" s="68"/>
      <c r="GA13" s="68"/>
    </row>
    <row r="14" spans="178:183" ht="13.5" thickBot="1">
      <c r="FV14" s="34"/>
      <c r="FY14" s="68" t="s">
        <v>40</v>
      </c>
      <c r="FZ14" s="68"/>
      <c r="GA14" s="68">
        <v>5</v>
      </c>
    </row>
    <row r="15" spans="2:181" ht="27.75" customHeight="1" thickBot="1">
      <c r="B15" s="195" t="s">
        <v>3</v>
      </c>
      <c r="C15" s="197" t="s">
        <v>4</v>
      </c>
      <c r="D15" s="193" t="s">
        <v>149</v>
      </c>
      <c r="E15" s="19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/>
      <c r="FS15"/>
      <c r="FW15" s="68" t="s">
        <v>47</v>
      </c>
      <c r="FX15" s="68"/>
      <c r="FY15" s="68" t="s">
        <v>47</v>
      </c>
    </row>
    <row r="16" spans="2:181" ht="42" customHeight="1" thickBot="1">
      <c r="B16" s="196"/>
      <c r="C16" s="198"/>
      <c r="D16" s="7" t="s">
        <v>5</v>
      </c>
      <c r="E16" s="8" t="s">
        <v>6</v>
      </c>
      <c r="F16" s="104"/>
      <c r="G16" s="165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/>
      <c r="FS16"/>
      <c r="FW16" s="68" t="s">
        <v>48</v>
      </c>
      <c r="FX16" s="68"/>
      <c r="FY16" s="68" t="s">
        <v>48</v>
      </c>
    </row>
    <row r="17" spans="2:181" ht="16.5" thickBot="1">
      <c r="B17" s="2">
        <v>1</v>
      </c>
      <c r="C17" s="35"/>
      <c r="D17" s="31"/>
      <c r="E17" s="31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/>
      <c r="FS17"/>
      <c r="FW17" s="68"/>
      <c r="FX17" s="68"/>
      <c r="FY17" s="68"/>
    </row>
    <row r="18" spans="2:181" ht="16.5" thickBot="1">
      <c r="B18" s="2">
        <v>2</v>
      </c>
      <c r="C18" s="35"/>
      <c r="D18" s="31"/>
      <c r="E18" s="31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/>
      <c r="FS18"/>
      <c r="FW18" s="68"/>
      <c r="FX18" s="68"/>
      <c r="FY18" s="68"/>
    </row>
    <row r="19" spans="2:175" ht="16.5" thickBot="1">
      <c r="B19" s="2">
        <v>3</v>
      </c>
      <c r="C19" s="35"/>
      <c r="D19" s="32"/>
      <c r="E19" s="32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/>
      <c r="FS19"/>
    </row>
    <row r="20" spans="2:183" ht="16.5" thickBot="1">
      <c r="B20" s="2">
        <v>4</v>
      </c>
      <c r="C20" s="35"/>
      <c r="D20" s="32"/>
      <c r="E20" s="32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/>
      <c r="FS20"/>
      <c r="FV20" s="96">
        <v>1</v>
      </c>
      <c r="FW20" s="96" t="s">
        <v>130</v>
      </c>
      <c r="FX20">
        <v>17</v>
      </c>
      <c r="FZ20">
        <v>1</v>
      </c>
      <c r="GA20" s="96" t="s">
        <v>130</v>
      </c>
    </row>
    <row r="21" spans="2:183" ht="16.5" thickBot="1">
      <c r="B21" s="2">
        <v>5</v>
      </c>
      <c r="C21" s="35"/>
      <c r="D21" s="32"/>
      <c r="E21" s="32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/>
      <c r="FS21"/>
      <c r="FV21" s="96">
        <v>2</v>
      </c>
      <c r="FW21" s="96" t="s">
        <v>131</v>
      </c>
      <c r="FZ21">
        <v>2</v>
      </c>
      <c r="GA21" s="96" t="s">
        <v>131</v>
      </c>
    </row>
    <row r="22" spans="2:183" ht="16.5" thickBot="1">
      <c r="B22" s="2">
        <v>6</v>
      </c>
      <c r="C22" s="35"/>
      <c r="D22" s="32"/>
      <c r="E22" s="32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/>
      <c r="FS22"/>
      <c r="FV22" s="96">
        <v>3</v>
      </c>
      <c r="FW22" s="96" t="s">
        <v>132</v>
      </c>
      <c r="FZ22">
        <v>3</v>
      </c>
      <c r="GA22" s="96" t="s">
        <v>132</v>
      </c>
    </row>
    <row r="23" spans="2:183" ht="16.5" thickBot="1">
      <c r="B23" s="2">
        <v>7</v>
      </c>
      <c r="C23" s="35"/>
      <c r="D23" s="32"/>
      <c r="E23" s="32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/>
      <c r="FS23"/>
      <c r="FV23" s="96">
        <v>4</v>
      </c>
      <c r="FW23" s="96" t="s">
        <v>133</v>
      </c>
      <c r="FZ23">
        <v>4</v>
      </c>
      <c r="GA23" s="96" t="s">
        <v>133</v>
      </c>
    </row>
    <row r="24" spans="2:183" ht="16.5" thickBot="1">
      <c r="B24" s="2">
        <v>8</v>
      </c>
      <c r="C24" s="35"/>
      <c r="D24" s="32"/>
      <c r="E24" s="32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/>
      <c r="FS24"/>
      <c r="FV24" s="96">
        <v>5</v>
      </c>
      <c r="FW24" s="96" t="s">
        <v>96</v>
      </c>
      <c r="FZ24">
        <v>5</v>
      </c>
      <c r="GA24" s="96" t="s">
        <v>138</v>
      </c>
    </row>
    <row r="25" spans="2:183" ht="16.5" thickBot="1">
      <c r="B25" s="2">
        <v>9</v>
      </c>
      <c r="C25" s="35"/>
      <c r="D25" s="32"/>
      <c r="E25" s="32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/>
      <c r="FS25"/>
      <c r="FV25" s="96">
        <v>6</v>
      </c>
      <c r="FW25" s="96" t="s">
        <v>97</v>
      </c>
      <c r="FZ25">
        <v>6</v>
      </c>
      <c r="GA25" s="96" t="s">
        <v>139</v>
      </c>
    </row>
    <row r="26" spans="2:183" ht="16.5" thickBot="1">
      <c r="B26" s="2">
        <v>10</v>
      </c>
      <c r="C26" s="35"/>
      <c r="D26" s="32"/>
      <c r="E26" s="32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/>
      <c r="FS26"/>
      <c r="FV26" s="96">
        <v>7</v>
      </c>
      <c r="FW26" s="96" t="s">
        <v>98</v>
      </c>
      <c r="FZ26">
        <v>7</v>
      </c>
      <c r="GA26" s="96" t="s">
        <v>140</v>
      </c>
    </row>
    <row r="27" spans="2:183" ht="16.5" thickBot="1">
      <c r="B27" s="2">
        <v>11</v>
      </c>
      <c r="C27" s="35"/>
      <c r="D27" s="32"/>
      <c r="E27" s="32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/>
      <c r="FS27"/>
      <c r="FV27" s="96">
        <v>8</v>
      </c>
      <c r="FW27" s="96" t="s">
        <v>99</v>
      </c>
      <c r="FZ27">
        <v>8</v>
      </c>
      <c r="GA27" s="96" t="s">
        <v>141</v>
      </c>
    </row>
    <row r="28" spans="2:183" ht="16.5" thickBot="1">
      <c r="B28" s="2">
        <v>12</v>
      </c>
      <c r="C28" s="35"/>
      <c r="D28" s="32"/>
      <c r="E28" s="32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/>
      <c r="FS28"/>
      <c r="FV28" s="96">
        <v>9</v>
      </c>
      <c r="FW28" s="96" t="s">
        <v>100</v>
      </c>
      <c r="FZ28">
        <v>9</v>
      </c>
      <c r="GA28" s="96" t="s">
        <v>142</v>
      </c>
    </row>
    <row r="29" spans="2:183" ht="16.5" thickBot="1">
      <c r="B29" s="2">
        <v>13</v>
      </c>
      <c r="C29" s="35"/>
      <c r="D29" s="32"/>
      <c r="E29" s="32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/>
      <c r="FS29"/>
      <c r="FV29" s="96">
        <v>10</v>
      </c>
      <c r="FW29" s="96" t="s">
        <v>101</v>
      </c>
      <c r="FZ29">
        <v>10</v>
      </c>
      <c r="GA29" s="96" t="s">
        <v>143</v>
      </c>
    </row>
    <row r="30" spans="2:183" ht="16.5" thickBot="1">
      <c r="B30" s="2">
        <v>14</v>
      </c>
      <c r="C30" s="35"/>
      <c r="D30" s="32"/>
      <c r="E30" s="32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/>
      <c r="FS30"/>
      <c r="FV30" s="96">
        <v>11</v>
      </c>
      <c r="FW30" s="96" t="s">
        <v>102</v>
      </c>
      <c r="FZ30">
        <v>11</v>
      </c>
      <c r="GA30" s="96" t="s">
        <v>144</v>
      </c>
    </row>
    <row r="31" spans="2:183" ht="16.5" thickBot="1">
      <c r="B31" s="2">
        <v>15</v>
      </c>
      <c r="C31" s="35"/>
      <c r="D31" s="32"/>
      <c r="E31" s="32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/>
      <c r="FS31"/>
      <c r="FV31" s="96">
        <v>12</v>
      </c>
      <c r="FW31" s="96" t="s">
        <v>103</v>
      </c>
      <c r="FZ31">
        <v>12</v>
      </c>
      <c r="GA31" s="96" t="s">
        <v>145</v>
      </c>
    </row>
    <row r="32" spans="2:183" ht="16.5" thickBot="1">
      <c r="B32" s="2">
        <v>16</v>
      </c>
      <c r="C32" s="35"/>
      <c r="D32" s="32"/>
      <c r="E32" s="32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/>
      <c r="FS32"/>
      <c r="FZ32">
        <v>13</v>
      </c>
      <c r="GA32" s="96" t="s">
        <v>134</v>
      </c>
    </row>
    <row r="33" spans="2:183" ht="16.5" thickBot="1">
      <c r="B33" s="2">
        <v>17</v>
      </c>
      <c r="C33" s="35"/>
      <c r="D33" s="32"/>
      <c r="E33" s="32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/>
      <c r="FS33"/>
      <c r="FW33" s="68">
        <f>IF(FX20=1,GA20,IF(FX20=2,GA21,IF(FX20=3,GA22,IF(FX20=4,GA23,IF(FX20=5,GA24,IF(FX20=6,GA25,IF(FX20=7,GA26,IF(FX20=8,GA27,FW34))))))))</f>
      </c>
      <c r="FZ33">
        <v>14</v>
      </c>
      <c r="GA33" s="96" t="s">
        <v>135</v>
      </c>
    </row>
    <row r="34" spans="2:183" ht="16.5" thickBot="1">
      <c r="B34" s="2">
        <v>18</v>
      </c>
      <c r="C34" s="35"/>
      <c r="D34" s="32"/>
      <c r="E34" s="32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/>
      <c r="FS34"/>
      <c r="FW34" s="68">
        <f>IF(FX20=9,GA28,IF(FX20=10,GA29,IF(FX20=11,GA30,IF(FX20=12,GA31,IF(FX20=13,GA32,IF(FX20=14,GA33,IF(FX20=15,GA34,IF(FX20=16,GA35,""))))))))</f>
      </c>
      <c r="FZ34">
        <v>15</v>
      </c>
      <c r="GA34" s="96" t="s">
        <v>136</v>
      </c>
    </row>
    <row r="35" spans="2:183" ht="16.5" thickBot="1">
      <c r="B35" s="2">
        <v>19</v>
      </c>
      <c r="C35" s="35"/>
      <c r="D35" s="32"/>
      <c r="E35" s="32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/>
      <c r="FS35"/>
      <c r="FZ35">
        <v>16</v>
      </c>
      <c r="GA35" s="96" t="s">
        <v>137</v>
      </c>
    </row>
    <row r="36" spans="2:175" ht="16.5" thickBot="1">
      <c r="B36" s="2">
        <v>20</v>
      </c>
      <c r="C36" s="35"/>
      <c r="D36" s="32"/>
      <c r="E36" s="32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/>
      <c r="FS36"/>
    </row>
    <row r="37" spans="2:175" ht="16.5" thickBot="1">
      <c r="B37" s="2">
        <v>21</v>
      </c>
      <c r="C37" s="35"/>
      <c r="D37" s="32"/>
      <c r="E37" s="32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/>
      <c r="FS37"/>
    </row>
    <row r="38" spans="2:180" ht="16.5" thickBot="1">
      <c r="B38" s="2">
        <v>22</v>
      </c>
      <c r="C38" s="35"/>
      <c r="D38" s="32"/>
      <c r="E38" s="32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/>
      <c r="FS38"/>
      <c r="FW38" t="s">
        <v>39</v>
      </c>
      <c r="FX38">
        <v>4</v>
      </c>
    </row>
    <row r="39" spans="2:179" ht="16.5" thickBot="1">
      <c r="B39" s="2">
        <v>23</v>
      </c>
      <c r="C39" s="35"/>
      <c r="D39" s="32"/>
      <c r="E39" s="32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/>
      <c r="FS39"/>
      <c r="FW39" t="s">
        <v>104</v>
      </c>
    </row>
    <row r="40" spans="2:179" ht="16.5" thickBot="1">
      <c r="B40" s="2">
        <v>24</v>
      </c>
      <c r="C40" s="35"/>
      <c r="D40" s="32"/>
      <c r="E40" s="32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/>
      <c r="FS40"/>
      <c r="FW40" t="s">
        <v>105</v>
      </c>
    </row>
    <row r="41" spans="2:175" ht="16.5" thickBot="1">
      <c r="B41" s="2">
        <v>25</v>
      </c>
      <c r="C41" s="35"/>
      <c r="D41" s="32"/>
      <c r="E41" s="32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/>
      <c r="FS41"/>
    </row>
    <row r="42" spans="2:179" ht="16.5" thickBot="1">
      <c r="B42" s="2">
        <v>26</v>
      </c>
      <c r="C42" s="35"/>
      <c r="D42" s="32"/>
      <c r="E42" s="32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/>
      <c r="FS42"/>
      <c r="FW42" s="68">
        <f>IF(FX38=1,FW38,IF(FX38=2,FW39,IF(FX38=3,FW40,"")))</f>
      </c>
    </row>
    <row r="43" spans="2:175" ht="16.5" thickBot="1">
      <c r="B43" s="2">
        <v>27</v>
      </c>
      <c r="C43" s="35"/>
      <c r="D43" s="32"/>
      <c r="E43" s="32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/>
      <c r="FS43"/>
    </row>
    <row r="44" spans="2:175" ht="16.5" thickBot="1">
      <c r="B44" s="2">
        <v>28</v>
      </c>
      <c r="C44" s="35"/>
      <c r="D44" s="32"/>
      <c r="E44" s="32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106"/>
      <c r="FL44" s="106"/>
      <c r="FM44" s="106"/>
      <c r="FN44" s="106"/>
      <c r="FO44" s="106"/>
      <c r="FP44" s="106"/>
      <c r="FQ44" s="106"/>
      <c r="FR44"/>
      <c r="FS44"/>
    </row>
    <row r="45" spans="2:175" ht="16.5" thickBot="1">
      <c r="B45" s="2">
        <v>29</v>
      </c>
      <c r="C45" s="35"/>
      <c r="D45" s="32"/>
      <c r="E45" s="32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06"/>
      <c r="FJ45" s="106"/>
      <c r="FK45" s="106"/>
      <c r="FL45" s="106"/>
      <c r="FM45" s="106"/>
      <c r="FN45" s="106"/>
      <c r="FO45" s="106"/>
      <c r="FP45" s="106"/>
      <c r="FQ45" s="106"/>
      <c r="FR45"/>
      <c r="FS45"/>
    </row>
    <row r="46" spans="2:175" ht="16.5" thickBot="1">
      <c r="B46" s="2">
        <v>30</v>
      </c>
      <c r="C46" s="35"/>
      <c r="D46" s="32"/>
      <c r="E46" s="32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/>
      <c r="FS46"/>
    </row>
    <row r="47" spans="2:175" ht="16.5" thickBot="1">
      <c r="B47" s="2">
        <v>31</v>
      </c>
      <c r="C47" s="35"/>
      <c r="D47" s="32"/>
      <c r="E47" s="32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6"/>
      <c r="FK47" s="106"/>
      <c r="FL47" s="106"/>
      <c r="FM47" s="106"/>
      <c r="FN47" s="106"/>
      <c r="FO47" s="106"/>
      <c r="FP47" s="106"/>
      <c r="FQ47" s="106"/>
      <c r="FR47"/>
      <c r="FS47"/>
    </row>
    <row r="48" spans="2:175" ht="16.5" thickBot="1">
      <c r="B48" s="2">
        <v>32</v>
      </c>
      <c r="C48" s="35"/>
      <c r="D48" s="32"/>
      <c r="E48" s="32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06"/>
      <c r="FJ48" s="106"/>
      <c r="FK48" s="106"/>
      <c r="FL48" s="106"/>
      <c r="FM48" s="106"/>
      <c r="FN48" s="106"/>
      <c r="FO48" s="106"/>
      <c r="FP48" s="106"/>
      <c r="FQ48" s="106"/>
      <c r="FR48"/>
      <c r="FS48"/>
    </row>
    <row r="49" spans="2:175" ht="16.5" thickBot="1">
      <c r="B49" s="2">
        <v>33</v>
      </c>
      <c r="C49" s="35"/>
      <c r="D49" s="32"/>
      <c r="E49" s="32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106"/>
      <c r="FQ49" s="106"/>
      <c r="FR49"/>
      <c r="FS49"/>
    </row>
    <row r="50" spans="2:175" ht="16.5" thickBot="1">
      <c r="B50" s="2">
        <v>34</v>
      </c>
      <c r="C50" s="35"/>
      <c r="D50" s="32"/>
      <c r="E50" s="32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6"/>
      <c r="FL50" s="106"/>
      <c r="FM50" s="106"/>
      <c r="FN50" s="106"/>
      <c r="FO50" s="106"/>
      <c r="FP50" s="106"/>
      <c r="FQ50" s="106"/>
      <c r="FR50"/>
      <c r="FS50"/>
    </row>
    <row r="51" spans="2:175" ht="16.5" thickBot="1">
      <c r="B51" s="2">
        <v>35</v>
      </c>
      <c r="C51" s="35"/>
      <c r="D51" s="32"/>
      <c r="E51" s="32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6"/>
      <c r="FF51" s="106"/>
      <c r="FG51" s="106"/>
      <c r="FH51" s="106"/>
      <c r="FI51" s="106"/>
      <c r="FJ51" s="106"/>
      <c r="FK51" s="106"/>
      <c r="FL51" s="106"/>
      <c r="FM51" s="106"/>
      <c r="FN51" s="106"/>
      <c r="FO51" s="106"/>
      <c r="FP51" s="106"/>
      <c r="FQ51" s="106"/>
      <c r="FR51"/>
      <c r="FS51"/>
    </row>
    <row r="52" spans="2:175" ht="16.5" thickBot="1">
      <c r="B52" s="2">
        <v>36</v>
      </c>
      <c r="C52" s="35"/>
      <c r="D52" s="32"/>
      <c r="E52" s="32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6"/>
      <c r="FK52" s="106"/>
      <c r="FL52" s="106"/>
      <c r="FM52" s="106"/>
      <c r="FN52" s="106"/>
      <c r="FO52" s="106"/>
      <c r="FP52" s="106"/>
      <c r="FQ52" s="106"/>
      <c r="FR52"/>
      <c r="FS52"/>
    </row>
    <row r="53" ht="16.5" customHeight="1"/>
    <row r="54" spans="3:4" ht="16.5" customHeight="1">
      <c r="C54" s="178" t="s">
        <v>36</v>
      </c>
      <c r="D54" s="179"/>
    </row>
    <row r="55" spans="3:182" ht="33.75" customHeight="1">
      <c r="C55" s="98" t="s">
        <v>37</v>
      </c>
      <c r="D55" s="99"/>
      <c r="FY55" t="s">
        <v>63</v>
      </c>
      <c r="FZ55">
        <v>3</v>
      </c>
    </row>
    <row r="56" spans="3:181" ht="33.75" customHeight="1">
      <c r="C56" s="98" t="s">
        <v>150</v>
      </c>
      <c r="D56" s="99"/>
      <c r="FY56" t="s">
        <v>43</v>
      </c>
    </row>
    <row r="57" ht="16.5" customHeight="1"/>
    <row r="58" ht="16.5" customHeight="1"/>
    <row r="59" spans="3:175" ht="16.5" customHeight="1">
      <c r="C59" s="125"/>
      <c r="D59" s="149">
        <v>1</v>
      </c>
      <c r="E59" s="149">
        <v>2</v>
      </c>
      <c r="F59" s="149">
        <v>3</v>
      </c>
      <c r="G59" s="175">
        <v>4</v>
      </c>
      <c r="FM59"/>
      <c r="FN59"/>
      <c r="FO59"/>
      <c r="FP59"/>
      <c r="FQ59"/>
      <c r="FR59"/>
      <c r="FS59"/>
    </row>
    <row r="60" spans="3:175" ht="16.5" customHeight="1">
      <c r="C60" s="150" t="s">
        <v>121</v>
      </c>
      <c r="D60" s="130"/>
      <c r="E60" s="130"/>
      <c r="F60" s="130"/>
      <c r="G60" s="91"/>
      <c r="FM60"/>
      <c r="FN60"/>
      <c r="FO60"/>
      <c r="FP60"/>
      <c r="FQ60"/>
      <c r="FR60"/>
      <c r="FS60"/>
    </row>
    <row r="61" spans="3:175" ht="16.5" customHeight="1">
      <c r="C61" s="150" t="s">
        <v>122</v>
      </c>
      <c r="D61" s="130"/>
      <c r="E61" s="130"/>
      <c r="F61" s="130"/>
      <c r="G61" s="91"/>
      <c r="FM61"/>
      <c r="FN61"/>
      <c r="FO61"/>
      <c r="FP61"/>
      <c r="FQ61"/>
      <c r="FR61"/>
      <c r="FS61"/>
    </row>
    <row r="62" spans="3:175" ht="16.5" customHeight="1">
      <c r="C62" s="150" t="s">
        <v>146</v>
      </c>
      <c r="D62" s="130"/>
      <c r="E62" s="130"/>
      <c r="F62" s="130"/>
      <c r="G62" s="91"/>
      <c r="FM62"/>
      <c r="FN62"/>
      <c r="FO62"/>
      <c r="FP62"/>
      <c r="FQ62"/>
      <c r="FR62"/>
      <c r="FS62"/>
    </row>
    <row r="63" spans="3:175" ht="16.5" customHeight="1">
      <c r="C63" s="150" t="s">
        <v>123</v>
      </c>
      <c r="D63" s="130"/>
      <c r="E63" s="130"/>
      <c r="F63" s="130"/>
      <c r="G63" s="91"/>
      <c r="FM63"/>
      <c r="FN63"/>
      <c r="FO63"/>
      <c r="FP63"/>
      <c r="FQ63"/>
      <c r="FR63"/>
      <c r="FS63"/>
    </row>
    <row r="64" spans="3:175" ht="16.5" customHeight="1" hidden="1">
      <c r="C64" s="126">
        <f>'Протокол № 1'!I54</f>
        <v>0</v>
      </c>
      <c r="D64" s="126">
        <f>SUM(D60:D63)</f>
        <v>0</v>
      </c>
      <c r="E64" s="126">
        <f>SUM(E60:E63)</f>
        <v>0</v>
      </c>
      <c r="F64" s="126">
        <f>SUM(F60:F63)</f>
        <v>0</v>
      </c>
      <c r="G64" s="126">
        <f>SUM(G60:G63)</f>
        <v>0</v>
      </c>
      <c r="FM64"/>
      <c r="FN64"/>
      <c r="FO64"/>
      <c r="FP64"/>
      <c r="FQ64"/>
      <c r="FR64"/>
      <c r="FS64"/>
    </row>
    <row r="65" spans="3:175" ht="16.5" customHeight="1">
      <c r="C65" s="125"/>
      <c r="D65" s="149" t="str">
        <f>IF(D64=$C$65,"Правильно","Помилка")</f>
        <v>Правильно</v>
      </c>
      <c r="E65" s="149" t="str">
        <f>IF(E64=$C$65,"Правильно","Помилка")</f>
        <v>Правильно</v>
      </c>
      <c r="F65" s="149" t="str">
        <f>IF(F64=$C$65,"Правильно","Помилка")</f>
        <v>Правильно</v>
      </c>
      <c r="G65" s="149" t="str">
        <f>IF(G64=$C$65,"Правильно","Помилка")</f>
        <v>Правильно</v>
      </c>
      <c r="FM65"/>
      <c r="FN65"/>
      <c r="FO65"/>
      <c r="FP65"/>
      <c r="FQ65"/>
      <c r="FR65"/>
      <c r="FS65"/>
    </row>
    <row r="66" ht="16.5" customHeight="1"/>
    <row r="67" ht="16.5" customHeight="1"/>
    <row r="68" spans="2:175" s="4" customFormat="1" ht="24.75" customHeight="1">
      <c r="B68" s="182" t="s">
        <v>24</v>
      </c>
      <c r="C68" s="182"/>
      <c r="D68" s="183"/>
      <c r="E68" s="183"/>
      <c r="F68" s="183"/>
      <c r="G68" s="183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</row>
    <row r="69" spans="2:175" s="4" customFormat="1" ht="16.5" customHeight="1">
      <c r="B69" s="40"/>
      <c r="C69" s="40"/>
      <c r="D69" s="40"/>
      <c r="E69" s="40"/>
      <c r="F69" s="40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07"/>
      <c r="DY69" s="107"/>
      <c r="DZ69" s="107"/>
      <c r="EA69" s="107"/>
      <c r="EB69" s="107"/>
      <c r="EC69" s="107"/>
      <c r="ED69" s="107"/>
      <c r="EE69" s="107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107"/>
      <c r="FS69" s="107"/>
    </row>
    <row r="70" spans="2:183" s="4" customFormat="1" ht="16.5" customHeight="1" thickBot="1">
      <c r="B70" s="182" t="s">
        <v>25</v>
      </c>
      <c r="C70" s="182"/>
      <c r="D70" s="181"/>
      <c r="E70" s="181"/>
      <c r="F70" s="181"/>
      <c r="G70" s="181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  <c r="EO70" s="108"/>
      <c r="EP70" s="108"/>
      <c r="EQ70" s="108"/>
      <c r="ER70" s="108"/>
      <c r="ES70" s="108"/>
      <c r="ET70" s="108"/>
      <c r="EU70" s="108"/>
      <c r="EV70" s="108"/>
      <c r="EW70" s="108"/>
      <c r="EX70" s="108"/>
      <c r="EY70" s="108"/>
      <c r="EZ70" s="108"/>
      <c r="FA70" s="108"/>
      <c r="FB70" s="108"/>
      <c r="FC70" s="108"/>
      <c r="FD70" s="108"/>
      <c r="FE70" s="108"/>
      <c r="FF70" s="108"/>
      <c r="FG70" s="108"/>
      <c r="FH70" s="108"/>
      <c r="FI70" s="108"/>
      <c r="FJ70" s="108"/>
      <c r="FK70" s="108"/>
      <c r="FL70" s="108"/>
      <c r="FM70" s="108"/>
      <c r="FN70" s="108"/>
      <c r="FO70" s="108"/>
      <c r="FP70" s="108"/>
      <c r="FQ70" s="108"/>
      <c r="FR70" s="108"/>
      <c r="FS70" s="108"/>
      <c r="FX70" s="4">
        <v>1</v>
      </c>
      <c r="FY70" s="92" t="s">
        <v>66</v>
      </c>
      <c r="GA70" s="4">
        <v>32</v>
      </c>
    </row>
    <row r="71" spans="2:181" s="4" customFormat="1" ht="16.5" customHeight="1" thickBot="1">
      <c r="B71" s="40"/>
      <c r="C71" s="40"/>
      <c r="D71" s="180" t="s">
        <v>26</v>
      </c>
      <c r="E71" s="180"/>
      <c r="F71" s="180"/>
      <c r="G71" s="180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  <c r="FB71" s="109"/>
      <c r="FC71" s="109"/>
      <c r="FD71" s="109"/>
      <c r="FE71" s="109"/>
      <c r="FF71" s="109"/>
      <c r="FG71" s="109"/>
      <c r="FH71" s="109"/>
      <c r="FI71" s="109"/>
      <c r="FJ71" s="109"/>
      <c r="FK71" s="109"/>
      <c r="FL71" s="109"/>
      <c r="FM71" s="109"/>
      <c r="FN71" s="109"/>
      <c r="FO71" s="109"/>
      <c r="FP71" s="109"/>
      <c r="FQ71" s="109"/>
      <c r="FR71" s="109"/>
      <c r="FS71" s="109"/>
      <c r="FX71" s="4">
        <v>2</v>
      </c>
      <c r="FY71" s="92" t="s">
        <v>67</v>
      </c>
    </row>
    <row r="72" spans="2:181" s="4" customFormat="1" ht="16.5" customHeight="1" thickBot="1">
      <c r="B72" s="39"/>
      <c r="C72" s="39"/>
      <c r="D72" s="39"/>
      <c r="E72" s="39"/>
      <c r="F72" s="39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7"/>
      <c r="DU72" s="107"/>
      <c r="DV72" s="107"/>
      <c r="DW72" s="107"/>
      <c r="DX72" s="107"/>
      <c r="DY72" s="107"/>
      <c r="DZ72" s="107"/>
      <c r="EA72" s="107"/>
      <c r="EB72" s="107"/>
      <c r="EC72" s="107"/>
      <c r="ED72" s="107"/>
      <c r="EE72" s="107"/>
      <c r="EF72" s="107"/>
      <c r="EG72" s="107"/>
      <c r="EH72" s="107"/>
      <c r="EI72" s="107"/>
      <c r="EJ72" s="107"/>
      <c r="EK72" s="107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  <c r="FC72" s="107"/>
      <c r="FD72" s="107"/>
      <c r="FE72" s="107"/>
      <c r="FF72" s="107"/>
      <c r="FG72" s="107"/>
      <c r="FH72" s="107"/>
      <c r="FI72" s="107"/>
      <c r="FJ72" s="107"/>
      <c r="FK72" s="107"/>
      <c r="FL72" s="107"/>
      <c r="FM72" s="107"/>
      <c r="FN72" s="107"/>
      <c r="FO72" s="107"/>
      <c r="FP72" s="107"/>
      <c r="FQ72" s="107"/>
      <c r="FR72" s="107"/>
      <c r="FS72" s="107"/>
      <c r="FX72" s="4">
        <v>3</v>
      </c>
      <c r="FY72" s="90" t="s">
        <v>68</v>
      </c>
    </row>
    <row r="73" spans="2:181" s="4" customFormat="1" ht="16.5" customHeight="1" thickBot="1">
      <c r="B73" s="182" t="s">
        <v>27</v>
      </c>
      <c r="C73" s="182"/>
      <c r="D73" s="181"/>
      <c r="E73" s="181"/>
      <c r="F73" s="181"/>
      <c r="G73" s="181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8"/>
      <c r="FM73" s="108"/>
      <c r="FN73" s="108"/>
      <c r="FO73" s="108"/>
      <c r="FP73" s="108"/>
      <c r="FQ73" s="108"/>
      <c r="FR73" s="108"/>
      <c r="FS73" s="108"/>
      <c r="FX73" s="4">
        <v>4</v>
      </c>
      <c r="FY73" s="90" t="s">
        <v>69</v>
      </c>
    </row>
    <row r="74" spans="2:181" s="4" customFormat="1" ht="16.5" customHeight="1" thickBot="1">
      <c r="B74" s="41"/>
      <c r="D74" s="180" t="s">
        <v>44</v>
      </c>
      <c r="E74" s="180"/>
      <c r="F74" s="180"/>
      <c r="G74" s="180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09"/>
      <c r="FE74" s="109"/>
      <c r="FF74" s="109"/>
      <c r="FG74" s="109"/>
      <c r="FH74" s="109"/>
      <c r="FI74" s="109"/>
      <c r="FJ74" s="109"/>
      <c r="FK74" s="109"/>
      <c r="FL74" s="109"/>
      <c r="FM74" s="109"/>
      <c r="FN74" s="109"/>
      <c r="FO74" s="109"/>
      <c r="FP74" s="109"/>
      <c r="FQ74" s="109"/>
      <c r="FR74" s="109"/>
      <c r="FS74" s="109"/>
      <c r="FX74" s="4">
        <v>5</v>
      </c>
      <c r="FY74" s="90" t="s">
        <v>70</v>
      </c>
    </row>
    <row r="75" spans="180:181" ht="16.5" thickBot="1">
      <c r="FX75" s="4">
        <v>6</v>
      </c>
      <c r="FY75" s="92" t="s">
        <v>71</v>
      </c>
    </row>
    <row r="76" spans="180:181" ht="16.5" thickBot="1">
      <c r="FX76" s="4">
        <v>7</v>
      </c>
      <c r="FY76" s="92" t="s">
        <v>72</v>
      </c>
    </row>
    <row r="77" spans="180:181" ht="16.5" thickBot="1">
      <c r="FX77" s="4">
        <v>8</v>
      </c>
      <c r="FY77" s="92" t="s">
        <v>73</v>
      </c>
    </row>
    <row r="78" spans="180:181" ht="16.5" thickBot="1">
      <c r="FX78" s="4">
        <v>9</v>
      </c>
      <c r="FY78" s="92" t="s">
        <v>74</v>
      </c>
    </row>
    <row r="79" spans="180:181" ht="16.5" thickBot="1">
      <c r="FX79" s="4">
        <v>10</v>
      </c>
      <c r="FY79" s="90" t="s">
        <v>75</v>
      </c>
    </row>
    <row r="80" spans="180:181" ht="16.5" thickBot="1">
      <c r="FX80" s="4">
        <v>11</v>
      </c>
      <c r="FY80" s="90" t="s">
        <v>76</v>
      </c>
    </row>
    <row r="81" spans="180:181" ht="16.5" thickBot="1">
      <c r="FX81" s="4">
        <v>12</v>
      </c>
      <c r="FY81" s="92" t="s">
        <v>77</v>
      </c>
    </row>
    <row r="82" spans="180:181" ht="16.5" thickBot="1">
      <c r="FX82" s="4">
        <v>13</v>
      </c>
      <c r="FY82" s="92" t="s">
        <v>78</v>
      </c>
    </row>
    <row r="83" spans="180:181" ht="16.5" thickBot="1">
      <c r="FX83" s="4">
        <v>14</v>
      </c>
      <c r="FY83" s="90" t="s">
        <v>79</v>
      </c>
    </row>
    <row r="84" spans="180:181" ht="16.5" thickBot="1">
      <c r="FX84" s="4">
        <v>15</v>
      </c>
      <c r="FY84" s="90" t="s">
        <v>80</v>
      </c>
    </row>
    <row r="85" spans="180:181" ht="16.5" thickBot="1">
      <c r="FX85" s="4">
        <v>16</v>
      </c>
      <c r="FY85" s="90" t="s">
        <v>81</v>
      </c>
    </row>
    <row r="86" spans="180:181" ht="16.5" thickBot="1">
      <c r="FX86" s="4">
        <v>17</v>
      </c>
      <c r="FY86" s="90" t="s">
        <v>82</v>
      </c>
    </row>
    <row r="87" spans="180:181" ht="16.5" thickBot="1">
      <c r="FX87" s="4">
        <v>18</v>
      </c>
      <c r="FY87" s="90" t="s">
        <v>83</v>
      </c>
    </row>
    <row r="88" spans="180:181" ht="16.5" thickBot="1">
      <c r="FX88" s="4">
        <v>19</v>
      </c>
      <c r="FY88" s="92" t="s">
        <v>84</v>
      </c>
    </row>
    <row r="89" spans="180:181" ht="16.5" thickBot="1">
      <c r="FX89" s="4">
        <v>20</v>
      </c>
      <c r="FY89" s="90" t="s">
        <v>85</v>
      </c>
    </row>
    <row r="90" spans="180:181" ht="16.5" thickBot="1">
      <c r="FX90" s="4">
        <v>21</v>
      </c>
      <c r="FY90" s="90" t="s">
        <v>86</v>
      </c>
    </row>
    <row r="91" spans="180:181" ht="16.5" thickBot="1">
      <c r="FX91" s="4">
        <v>22</v>
      </c>
      <c r="FY91" s="92" t="s">
        <v>87</v>
      </c>
    </row>
    <row r="92" spans="180:181" ht="16.5" thickBot="1">
      <c r="FX92" s="4">
        <v>23</v>
      </c>
      <c r="FY92" s="92" t="s">
        <v>88</v>
      </c>
    </row>
    <row r="93" spans="180:181" ht="16.5" thickBot="1">
      <c r="FX93" s="4">
        <v>24</v>
      </c>
      <c r="FY93" s="92" t="s">
        <v>38</v>
      </c>
    </row>
    <row r="94" spans="180:181" ht="16.5" thickBot="1">
      <c r="FX94" s="4">
        <v>25</v>
      </c>
      <c r="FY94" s="90" t="s">
        <v>89</v>
      </c>
    </row>
    <row r="95" spans="180:181" ht="16.5" thickBot="1">
      <c r="FX95" s="4">
        <v>26</v>
      </c>
      <c r="FY95" s="92" t="s">
        <v>90</v>
      </c>
    </row>
    <row r="96" spans="180:181" ht="16.5" thickBot="1">
      <c r="FX96" s="4">
        <v>27</v>
      </c>
      <c r="FY96" s="90" t="s">
        <v>91</v>
      </c>
    </row>
    <row r="97" spans="180:181" ht="16.5" thickBot="1">
      <c r="FX97" s="4">
        <v>28</v>
      </c>
      <c r="FY97" s="90" t="s">
        <v>92</v>
      </c>
    </row>
    <row r="98" spans="180:181" ht="16.5" thickBot="1">
      <c r="FX98" s="4">
        <v>29</v>
      </c>
      <c r="FY98" s="90" t="s">
        <v>93</v>
      </c>
    </row>
    <row r="99" spans="180:181" ht="16.5" thickBot="1">
      <c r="FX99" s="4">
        <v>30</v>
      </c>
      <c r="FY99" s="92" t="s">
        <v>94</v>
      </c>
    </row>
    <row r="100" spans="180:181" ht="16.5" thickBot="1">
      <c r="FX100" s="4">
        <v>31</v>
      </c>
      <c r="FY100" s="90" t="s">
        <v>95</v>
      </c>
    </row>
    <row r="103" ht="12.75">
      <c r="FY103" s="91">
        <f>IF(GA70=1,"Алчевськ",IF(GA70=2,"Антрацит",IF(GA70=3,"Антрацитівський",IF(GA70=4,"Біловодський",IF(GA70=5,"Білокуракинський",IF(GA70=6,"Брянка",IF(GA70=7,"Кіровськ",IF(GA70=8,"Красний Луч",FY104))))))))</f>
      </c>
    </row>
    <row r="104" ht="12.75">
      <c r="FY104" s="91">
        <f>IF(GA70=9,"Краснодон",IF(GA70=10,"Краснодонський",IF(GA70=11,"Кремінський",IF(GA70=12,"Лисичанськ",IF(GA70=13,"Луганськ",IF(GA70=14,"Лутугінський",IF(GA70=15,"Міловський",IF(GA70=16,"Марківський",FY105))))))))</f>
      </c>
    </row>
    <row r="105" ht="12.75">
      <c r="FY105" s="91">
        <f>IF(GA70=17,"Новоайдарський",IF(GA70=18,"Новопсковський",IF(GA70=19,"Первомайськ",IF(GA70=20,"Перевальський",IF(GA70=21,"Попаснянський",IF(GA70=22,"Ровеньки",IF(GA70=23,"Рубіжне",IF(GA70=24,"Сєвєродонецьк",FY106))))))))</f>
      </c>
    </row>
    <row r="106" ht="12.75">
      <c r="FY106" s="91">
        <f>IF(GA70=25,"Сватівський",IF(GA70=26,"Свердловськ",IF(GA70=27,"Слов'яносербський",IF(GA70=28,"Ст.-Луганський",IF(GA70=29,"Старобільський",IF(GA70=30,"Стаханов",IF(GA70=31,"Троїцький","")))))))</f>
      </c>
    </row>
    <row r="109" ht="12.75">
      <c r="FY109" t="str">
        <f>IF(OR(FY103="Алчевськ",FY103="Антрацит",FY103="Брянка",FY103="Кіровськ",FY103="Красний Луч",FY103="Краснодон",FY103="Лисичанськ",FY103="Луганськ",FY103="Первомайськ",FY103="Ровеньки",FY103="Рубіжне",FY103="Сєвєродонецьк",FY103="Свердловьск",FY103="Стаханов"),"Місто","Район")</f>
        <v>Район</v>
      </c>
    </row>
    <row r="113" spans="180:182" ht="12.75">
      <c r="FX113">
        <v>1</v>
      </c>
      <c r="FY113" s="93">
        <v>40664</v>
      </c>
      <c r="FZ113">
        <v>37</v>
      </c>
    </row>
    <row r="114" spans="180:182" ht="12.75">
      <c r="FX114">
        <v>2</v>
      </c>
      <c r="FY114" s="93">
        <v>40665</v>
      </c>
      <c r="FZ114">
        <v>32</v>
      </c>
    </row>
    <row r="115" spans="180:181" ht="12.75">
      <c r="FX115">
        <v>3</v>
      </c>
      <c r="FY115" s="93">
        <v>40666</v>
      </c>
    </row>
    <row r="116" spans="180:181" ht="12.75">
      <c r="FX116">
        <v>4</v>
      </c>
      <c r="FY116" s="93">
        <v>40667</v>
      </c>
    </row>
    <row r="117" spans="180:181" ht="12.75">
      <c r="FX117">
        <v>5</v>
      </c>
      <c r="FY117" s="93">
        <v>40668</v>
      </c>
    </row>
    <row r="118" spans="180:181" ht="12.75">
      <c r="FX118">
        <v>6</v>
      </c>
      <c r="FY118" s="93">
        <v>40669</v>
      </c>
    </row>
    <row r="119" spans="180:181" ht="12.75">
      <c r="FX119">
        <v>7</v>
      </c>
      <c r="FY119" s="93">
        <v>40670</v>
      </c>
    </row>
    <row r="120" spans="180:181" ht="12.75">
      <c r="FX120">
        <v>8</v>
      </c>
      <c r="FY120" s="93">
        <v>40671</v>
      </c>
    </row>
    <row r="121" spans="180:181" ht="12.75">
      <c r="FX121">
        <v>9</v>
      </c>
      <c r="FY121" s="93">
        <v>40672</v>
      </c>
    </row>
    <row r="122" spans="180:181" ht="12.75">
      <c r="FX122">
        <v>10</v>
      </c>
      <c r="FY122" s="93">
        <v>40673</v>
      </c>
    </row>
    <row r="123" spans="180:181" ht="12.75">
      <c r="FX123">
        <v>11</v>
      </c>
      <c r="FY123" s="93">
        <v>40674</v>
      </c>
    </row>
    <row r="124" spans="180:181" ht="12.75">
      <c r="FX124">
        <v>12</v>
      </c>
      <c r="FY124" s="93">
        <v>40675</v>
      </c>
    </row>
    <row r="125" spans="180:181" ht="12.75">
      <c r="FX125">
        <v>13</v>
      </c>
      <c r="FY125" s="93">
        <v>40676</v>
      </c>
    </row>
    <row r="126" spans="180:181" ht="12.75">
      <c r="FX126">
        <v>14</v>
      </c>
      <c r="FY126" s="93">
        <v>40677</v>
      </c>
    </row>
    <row r="127" spans="180:181" ht="12.75">
      <c r="FX127">
        <v>15</v>
      </c>
      <c r="FY127" s="93">
        <v>40678</v>
      </c>
    </row>
    <row r="128" spans="180:181" ht="12.75">
      <c r="FX128">
        <v>16</v>
      </c>
      <c r="FY128" s="93">
        <v>40679</v>
      </c>
    </row>
    <row r="129" spans="180:181" ht="12.75">
      <c r="FX129">
        <v>17</v>
      </c>
      <c r="FY129" s="93">
        <v>40680</v>
      </c>
    </row>
    <row r="130" spans="180:181" ht="12.75">
      <c r="FX130">
        <v>18</v>
      </c>
      <c r="FY130" s="93">
        <v>40681</v>
      </c>
    </row>
    <row r="131" spans="180:181" ht="12.75">
      <c r="FX131">
        <v>19</v>
      </c>
      <c r="FY131" s="93">
        <v>40682</v>
      </c>
    </row>
    <row r="132" spans="180:181" ht="12.75">
      <c r="FX132">
        <v>20</v>
      </c>
      <c r="FY132" s="93">
        <v>40683</v>
      </c>
    </row>
    <row r="133" spans="180:181" ht="12.75">
      <c r="FX133">
        <v>21</v>
      </c>
      <c r="FY133" s="93">
        <v>40684</v>
      </c>
    </row>
    <row r="134" spans="180:181" ht="12.75">
      <c r="FX134">
        <v>22</v>
      </c>
      <c r="FY134" s="93">
        <v>40685</v>
      </c>
    </row>
    <row r="135" spans="180:181" ht="12.75">
      <c r="FX135">
        <v>23</v>
      </c>
      <c r="FY135" s="93">
        <v>40686</v>
      </c>
    </row>
    <row r="136" spans="180:181" ht="12.75">
      <c r="FX136">
        <v>24</v>
      </c>
      <c r="FY136" s="93">
        <v>40687</v>
      </c>
    </row>
    <row r="137" spans="180:181" ht="12.75">
      <c r="FX137">
        <v>25</v>
      </c>
      <c r="FY137" s="93">
        <v>40688</v>
      </c>
    </row>
    <row r="138" spans="180:181" ht="12.75">
      <c r="FX138">
        <v>26</v>
      </c>
      <c r="FY138" s="93">
        <v>40689</v>
      </c>
    </row>
    <row r="139" spans="180:181" ht="12.75">
      <c r="FX139">
        <v>27</v>
      </c>
      <c r="FY139" s="93">
        <v>40690</v>
      </c>
    </row>
    <row r="140" spans="180:181" ht="12.75">
      <c r="FX140">
        <v>28</v>
      </c>
      <c r="FY140" s="93">
        <v>40691</v>
      </c>
    </row>
    <row r="141" spans="180:181" ht="12.75">
      <c r="FX141">
        <v>29</v>
      </c>
      <c r="FY141" s="93">
        <v>40692</v>
      </c>
    </row>
    <row r="142" spans="180:181" ht="12.75">
      <c r="FX142">
        <v>30</v>
      </c>
      <c r="FY142" s="93">
        <v>40693</v>
      </c>
    </row>
    <row r="143" spans="180:181" ht="12.75">
      <c r="FX143">
        <v>31</v>
      </c>
      <c r="FY143" s="93">
        <v>40694</v>
      </c>
    </row>
    <row r="144" spans="180:181" ht="12.75">
      <c r="FX144">
        <v>32</v>
      </c>
      <c r="FY144" s="93">
        <v>40695</v>
      </c>
    </row>
    <row r="145" spans="180:181" ht="12.75">
      <c r="FX145">
        <v>33</v>
      </c>
      <c r="FY145" s="93">
        <v>40696</v>
      </c>
    </row>
    <row r="146" spans="180:181" ht="12.75">
      <c r="FX146">
        <v>34</v>
      </c>
      <c r="FY146" s="93">
        <v>40697</v>
      </c>
    </row>
    <row r="147" spans="180:181" ht="12.75">
      <c r="FX147">
        <v>35</v>
      </c>
      <c r="FY147" s="93">
        <v>40698</v>
      </c>
    </row>
    <row r="148" spans="180:181" ht="12.75">
      <c r="FX148">
        <v>36</v>
      </c>
      <c r="FY148" s="93">
        <v>40699</v>
      </c>
    </row>
    <row r="151" spans="181:182" ht="12.75">
      <c r="FY151" s="94">
        <f>IF(FZ113=1,FY113,IF(FZ113=2,FY114,IF(FZ113=3,FY115,IF(FZ113=4,FY116,IF(FZ113=5,FY117,IF(FZ113=6,FY118,IF(FZ113=7,FY119,IF(FZ113=8,FY120,FY152))))))))</f>
      </c>
      <c r="FZ151" s="94">
        <f>IF(FZ114=1,FY113,IF(FZ114=2,FY114,IF(FZ114=3,FY115,IF(FZ114=4,FY116,IF(FZ114=5,FY117,IF(FZ114=6,FY118,IF(FZ114=7,FY119,IF(FZ114=8,FY120,FZ152))))))))</f>
        <v>40695</v>
      </c>
    </row>
    <row r="152" spans="181:182" ht="12.75">
      <c r="FY152" s="94">
        <f>IF(FZ113=9,FY121,IF(FZ113=10,FY122,IF(FZ113=11,FY123,IF(FZ113=12,FY124,IF(FZ113=13,FY125,IF(FZ113=14,FY126,IF(FZ113=15,FY127,IF(FZ113=16,FY128,FY153))))))))</f>
      </c>
      <c r="FZ152" s="94">
        <f>IF(FZ114=9,FY121,IF(FZ114=10,FY122,IF(FZ114=11,FY123,IF(FZ114=12,FY124,IF(FZ114=13,FY125,IF(FZ114=14,FY126,IF(FZ114=15,FY127,IF(FZ114=16,FY128,FZ153))))))))</f>
        <v>40695</v>
      </c>
    </row>
    <row r="153" spans="181:182" ht="12.75">
      <c r="FY153" s="94">
        <f>IF(FZ113=17,FY129,IF(FZ113=18,FY130,IF(FZ113=19,FY131,IF(FZ113=20,FY132,IF(FZ113=21,FY133,IF(FZ113=23,FY135,IF(FZ113=24,FY136,IF(FZ113=25,FY137,FY154))))))))</f>
      </c>
      <c r="FZ153" s="94">
        <f>IF(FZ114=17,FY129,IF(FZ114=18,FY130,IF(FZ114=19,FY131,IF(FZ114=20,FY132,IF(FZ114=21,FY133,IF(FZ114=23,FY135,IF(FZ114=24,FY136,IF(FZ114=25,FY137,FZ154))))))))</f>
        <v>40695</v>
      </c>
    </row>
    <row r="154" spans="181:182" ht="12.75">
      <c r="FY154" s="94">
        <f>IF(FZ113=26,FY138,IF(FZ113=27,FY139,IF(FZ113=28,FY140,IF(FZ113=29,FY141,IF(FZ113=30,FY142,IF(FZ113=31,FY143,IF(FZ113=32,FY144,IF(FZ113=33,FY145,FY155))))))))</f>
      </c>
      <c r="FZ154" s="94">
        <f>IF(FZ114=26,FY138,IF(FZ114=27,FY139,IF(FZ114=28,FY140,IF(FZ114=29,FY141,IF(FZ114=30,FY142,IF(FZ114=31,FY143,IF(FZ114=32,FY144,IF(FZ114=33,FY145,FZ155))))))))</f>
        <v>40695</v>
      </c>
    </row>
    <row r="155" spans="181:182" ht="12.75">
      <c r="FY155" s="94">
        <f>IF(FZ113=34,FY146,IF(FZ113=35,FY147,IF(FZ113=36,FY148,"")))</f>
      </c>
      <c r="FZ155" s="94">
        <f>IF(FZ114=34,FY146,IF(FZ114=35,FY147,IF(FZ114=36,FY148,"")))</f>
      </c>
    </row>
    <row r="159" spans="180:182" ht="12.75">
      <c r="FX159">
        <v>1</v>
      </c>
      <c r="FY159">
        <v>1999</v>
      </c>
      <c r="FZ159">
        <v>15</v>
      </c>
    </row>
    <row r="160" spans="180:181" ht="12.75">
      <c r="FX160">
        <v>2</v>
      </c>
      <c r="FY160">
        <v>2000</v>
      </c>
    </row>
    <row r="161" spans="180:181" ht="12.75">
      <c r="FX161">
        <v>3</v>
      </c>
      <c r="FY161">
        <v>2001</v>
      </c>
    </row>
    <row r="162" spans="180:181" ht="12.75">
      <c r="FX162">
        <v>4</v>
      </c>
      <c r="FY162">
        <v>2002</v>
      </c>
    </row>
    <row r="163" spans="180:181" ht="12.75">
      <c r="FX163">
        <v>5</v>
      </c>
      <c r="FY163">
        <v>2003</v>
      </c>
    </row>
    <row r="164" spans="180:181" ht="12.75">
      <c r="FX164">
        <v>6</v>
      </c>
      <c r="FY164">
        <v>2004</v>
      </c>
    </row>
    <row r="165" spans="180:181" ht="12.75">
      <c r="FX165">
        <v>7</v>
      </c>
      <c r="FY165">
        <v>2005</v>
      </c>
    </row>
    <row r="166" spans="180:181" ht="12.75">
      <c r="FX166">
        <v>8</v>
      </c>
      <c r="FY166">
        <v>2006</v>
      </c>
    </row>
    <row r="167" spans="180:181" ht="12.75">
      <c r="FX167">
        <v>9</v>
      </c>
      <c r="FY167">
        <v>2007</v>
      </c>
    </row>
    <row r="168" spans="180:181" ht="12.75">
      <c r="FX168">
        <v>10</v>
      </c>
      <c r="FY168">
        <v>2008</v>
      </c>
    </row>
    <row r="169" spans="180:181" ht="12.75">
      <c r="FX169">
        <v>11</v>
      </c>
      <c r="FY169">
        <v>2009</v>
      </c>
    </row>
    <row r="170" spans="180:181" ht="12.75">
      <c r="FX170">
        <v>12</v>
      </c>
      <c r="FY170">
        <v>2010</v>
      </c>
    </row>
    <row r="171" spans="180:181" ht="12.75">
      <c r="FX171">
        <v>13</v>
      </c>
      <c r="FY171">
        <v>2011</v>
      </c>
    </row>
    <row r="172" spans="180:181" ht="12.75">
      <c r="FX172">
        <v>14</v>
      </c>
      <c r="FY172">
        <v>2012</v>
      </c>
    </row>
    <row r="174" ht="12.75">
      <c r="FY174" s="68">
        <f>IF(FZ159=1,FY159,IF(FZ159=2,FY160,IF(FZ159=3,FY161,IF(FZ159=4,FY162,IF(FZ159=5,FY163,IF(FZ159=6,FY164,IF(FZ159=7,FY165,IF(FZ159=8,FY166,FY175))))))))</f>
      </c>
    </row>
    <row r="175" ht="12.75">
      <c r="FY175" s="68">
        <f>IF(FZ159=9,FY167,IF(FZ159=10,FY168,IF(FZ159=11,FY169,IF(FZ159=12,FY170,IF(FZ159=13,FY171,IF(FZ159=14,FY172,""))))))</f>
      </c>
    </row>
    <row r="178" spans="181:182" ht="12.75">
      <c r="FY178" t="s">
        <v>106</v>
      </c>
      <c r="FZ178">
        <v>62</v>
      </c>
    </row>
    <row r="179" ht="12.75">
      <c r="FY179">
        <v>1</v>
      </c>
    </row>
    <row r="180" ht="12.75">
      <c r="FY180">
        <v>2</v>
      </c>
    </row>
    <row r="181" spans="181:182" ht="12.75">
      <c r="FY181">
        <v>3</v>
      </c>
      <c r="FZ181" s="100">
        <v>61</v>
      </c>
    </row>
    <row r="182" ht="12.75">
      <c r="FY182">
        <v>4</v>
      </c>
    </row>
    <row r="183" ht="12.75">
      <c r="FY183">
        <v>5</v>
      </c>
    </row>
    <row r="184" ht="12.75">
      <c r="FY184">
        <v>6</v>
      </c>
    </row>
    <row r="185" ht="12.75">
      <c r="FY185">
        <v>7</v>
      </c>
    </row>
    <row r="186" ht="12.75">
      <c r="FY186">
        <v>8</v>
      </c>
    </row>
    <row r="187" ht="12.75">
      <c r="FY187">
        <v>9</v>
      </c>
    </row>
    <row r="188" ht="12.75">
      <c r="FY188">
        <v>10</v>
      </c>
    </row>
    <row r="189" ht="12.75">
      <c r="FY189">
        <v>11</v>
      </c>
    </row>
    <row r="190" ht="12.75">
      <c r="FY190">
        <v>12</v>
      </c>
    </row>
    <row r="191" ht="12.75">
      <c r="FY191">
        <v>13</v>
      </c>
    </row>
    <row r="192" ht="12.75">
      <c r="FY192">
        <v>14</v>
      </c>
    </row>
    <row r="193" ht="12.75">
      <c r="FY193">
        <v>15</v>
      </c>
    </row>
    <row r="194" ht="12.75">
      <c r="FY194">
        <v>16</v>
      </c>
    </row>
    <row r="195" ht="12.75">
      <c r="FY195">
        <v>17</v>
      </c>
    </row>
    <row r="196" ht="12.75">
      <c r="FY196">
        <v>18</v>
      </c>
    </row>
    <row r="197" ht="12.75">
      <c r="FY197">
        <v>19</v>
      </c>
    </row>
    <row r="198" ht="12.75">
      <c r="FY198">
        <v>20</v>
      </c>
    </row>
    <row r="199" ht="12.75">
      <c r="FY199">
        <v>21</v>
      </c>
    </row>
    <row r="200" ht="12.75">
      <c r="FY200">
        <v>22</v>
      </c>
    </row>
    <row r="201" ht="12.75">
      <c r="FY201">
        <v>23</v>
      </c>
    </row>
    <row r="202" ht="12.75">
      <c r="FY202">
        <v>24</v>
      </c>
    </row>
    <row r="203" ht="12.75">
      <c r="FY203">
        <v>25</v>
      </c>
    </row>
    <row r="204" ht="12.75">
      <c r="FY204">
        <v>26</v>
      </c>
    </row>
    <row r="205" ht="12.75">
      <c r="FY205">
        <v>27</v>
      </c>
    </row>
    <row r="206" ht="12.75">
      <c r="FY206">
        <v>28</v>
      </c>
    </row>
    <row r="207" ht="12.75">
      <c r="FY207">
        <v>29</v>
      </c>
    </row>
    <row r="208" ht="12.75">
      <c r="FY208">
        <v>30</v>
      </c>
    </row>
    <row r="209" ht="12.75">
      <c r="FY209">
        <v>31</v>
      </c>
    </row>
    <row r="210" ht="12.75">
      <c r="FY210">
        <v>32</v>
      </c>
    </row>
    <row r="211" ht="12.75">
      <c r="FY211">
        <v>33</v>
      </c>
    </row>
    <row r="212" ht="12.75">
      <c r="FY212">
        <v>34</v>
      </c>
    </row>
    <row r="213" ht="12.75">
      <c r="FY213">
        <v>35</v>
      </c>
    </row>
    <row r="214" ht="12.75">
      <c r="FY214">
        <v>36</v>
      </c>
    </row>
    <row r="215" ht="12.75">
      <c r="FY215">
        <v>37</v>
      </c>
    </row>
    <row r="216" ht="12.75">
      <c r="FY216">
        <v>38</v>
      </c>
    </row>
    <row r="217" ht="12.75">
      <c r="FY217">
        <v>39</v>
      </c>
    </row>
    <row r="218" ht="12.75">
      <c r="FY218">
        <v>40</v>
      </c>
    </row>
    <row r="219" ht="12.75">
      <c r="FY219">
        <v>41</v>
      </c>
    </row>
    <row r="220" ht="12.75">
      <c r="FY220">
        <v>42</v>
      </c>
    </row>
    <row r="221" ht="12.75">
      <c r="FY221">
        <v>43</v>
      </c>
    </row>
    <row r="222" ht="12.75">
      <c r="FY222">
        <v>44</v>
      </c>
    </row>
    <row r="223" ht="12.75">
      <c r="FY223">
        <v>45</v>
      </c>
    </row>
    <row r="224" ht="12.75">
      <c r="FY224">
        <v>46</v>
      </c>
    </row>
    <row r="225" ht="12.75">
      <c r="FY225">
        <v>47</v>
      </c>
    </row>
    <row r="226" ht="12.75">
      <c r="FY226">
        <v>48</v>
      </c>
    </row>
    <row r="227" ht="12.75">
      <c r="FY227">
        <v>49</v>
      </c>
    </row>
    <row r="228" ht="12.75">
      <c r="FY228">
        <v>50</v>
      </c>
    </row>
    <row r="229" ht="12.75">
      <c r="FY229">
        <v>51</v>
      </c>
    </row>
    <row r="230" ht="12.75">
      <c r="FY230">
        <v>52</v>
      </c>
    </row>
    <row r="231" ht="12.75">
      <c r="FY231">
        <v>53</v>
      </c>
    </row>
    <row r="232" ht="12.75">
      <c r="FY232">
        <v>54</v>
      </c>
    </row>
    <row r="233" ht="12.75">
      <c r="FY233">
        <v>55</v>
      </c>
    </row>
    <row r="234" ht="12.75">
      <c r="FY234">
        <v>56</v>
      </c>
    </row>
    <row r="235" ht="12.75">
      <c r="FY235">
        <v>57</v>
      </c>
    </row>
    <row r="236" ht="12.75">
      <c r="FY236">
        <v>58</v>
      </c>
    </row>
    <row r="237" ht="12.75">
      <c r="FY237">
        <v>59</v>
      </c>
    </row>
    <row r="238" ht="12.75">
      <c r="FY238">
        <v>60</v>
      </c>
    </row>
    <row r="240" spans="181:182" ht="12.75">
      <c r="FY240" s="68">
        <f>IF(FZ178=1,"Менше 1 року",IF(FZ178=62,"",FZ178-1))</f>
      </c>
      <c r="FZ240" s="100">
        <f>IF(FZ181=61,0,FZ181)</f>
        <v>0</v>
      </c>
    </row>
  </sheetData>
  <sheetProtection/>
  <mergeCells count="24">
    <mergeCell ref="D74:G74"/>
    <mergeCell ref="D68:G68"/>
    <mergeCell ref="B73:C73"/>
    <mergeCell ref="D70:G70"/>
    <mergeCell ref="D71:G71"/>
    <mergeCell ref="D73:G73"/>
    <mergeCell ref="B11:C11"/>
    <mergeCell ref="B68:C68"/>
    <mergeCell ref="B70:C70"/>
    <mergeCell ref="B12:C12"/>
    <mergeCell ref="B13:C13"/>
    <mergeCell ref="C54:D54"/>
    <mergeCell ref="D15:E15"/>
    <mergeCell ref="B15:B16"/>
    <mergeCell ref="C15:C16"/>
    <mergeCell ref="B2:G2"/>
    <mergeCell ref="B3:C3"/>
    <mergeCell ref="B4:C4"/>
    <mergeCell ref="B10:C10"/>
    <mergeCell ref="B5:C5"/>
    <mergeCell ref="B7:C7"/>
    <mergeCell ref="B8:C8"/>
    <mergeCell ref="B9:C9"/>
    <mergeCell ref="B6:C6"/>
  </mergeCells>
  <conditionalFormatting sqref="G16 H4:FV12 D7:G12 D4:D6 E4:G5 G6">
    <cfRule type="cellIs" priority="1" dxfId="75" operator="equal" stopIfTrue="1">
      <formula>0</formula>
    </cfRule>
  </conditionalFormatting>
  <conditionalFormatting sqref="D65:G65">
    <cfRule type="expression" priority="3" dxfId="75" stopIfTrue="1">
      <formula>$C$65=0</formula>
    </cfRule>
    <cfRule type="cellIs" priority="4" dxfId="76" operator="equal" stopIfTrue="1">
      <formula>"Правильно"</formula>
    </cfRule>
    <cfRule type="cellIs" priority="5" dxfId="77" operator="equal" stopIfTrue="1">
      <formula>"Помилка"</formula>
    </cfRule>
  </conditionalFormatting>
  <printOptions/>
  <pageMargins left="0.75" right="0.75" top="1" bottom="1" header="0.5" footer="0.5"/>
  <pageSetup horizontalDpi="200" verticalDpi="2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B1:GA240"/>
  <sheetViews>
    <sheetView tabSelected="1" zoomScale="75" zoomScaleNormal="75" zoomScalePageLayoutView="0" workbookViewId="0" topLeftCell="A4">
      <selection activeCell="H18" sqref="H18"/>
    </sheetView>
  </sheetViews>
  <sheetFormatPr defaultColWidth="9.00390625" defaultRowHeight="12.75"/>
  <cols>
    <col min="1" max="1" width="4.00390625" style="0" customWidth="1"/>
    <col min="2" max="2" width="5.625" style="1" customWidth="1"/>
    <col min="3" max="3" width="43.00390625" style="0" customWidth="1"/>
    <col min="4" max="4" width="14.875" style="0" customWidth="1"/>
    <col min="5" max="5" width="19.75390625" style="0" customWidth="1"/>
    <col min="6" max="6" width="12.75390625" style="0" customWidth="1"/>
    <col min="7" max="7" width="14.875" style="0" customWidth="1"/>
    <col min="8" max="8" width="11.375" style="34" customWidth="1"/>
    <col min="9" max="10" width="10.75390625" style="34" customWidth="1"/>
    <col min="11" max="11" width="13.375" style="34" customWidth="1"/>
    <col min="12" max="12" width="10.75390625" style="34" customWidth="1"/>
    <col min="13" max="13" width="9.25390625" style="34" customWidth="1"/>
    <col min="14" max="45" width="7.00390625" style="34" customWidth="1"/>
    <col min="46" max="175" width="4.625" style="34" customWidth="1"/>
    <col min="176" max="176" width="5.625" style="0" hidden="1" customWidth="1"/>
    <col min="177" max="177" width="10.625" style="0" hidden="1" customWidth="1"/>
    <col min="178" max="178" width="5.125" style="0" hidden="1" customWidth="1"/>
    <col min="179" max="180" width="5.625" style="0" hidden="1" customWidth="1"/>
    <col min="181" max="181" width="23.75390625" style="0" hidden="1" customWidth="1"/>
    <col min="182" max="182" width="11.375" style="0" hidden="1" customWidth="1"/>
    <col min="183" max="185" width="5.625" style="0" hidden="1" customWidth="1"/>
    <col min="186" max="192" width="5.625" style="0" customWidth="1"/>
  </cols>
  <sheetData>
    <row r="1" ht="22.5">
      <c r="C1" s="33" t="s">
        <v>18</v>
      </c>
    </row>
    <row r="2" spans="2:175" ht="60.75" customHeight="1">
      <c r="B2" s="184" t="s">
        <v>161</v>
      </c>
      <c r="C2" s="185"/>
      <c r="D2" s="185"/>
      <c r="E2" s="185"/>
      <c r="F2" s="185"/>
      <c r="G2" s="185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</row>
    <row r="3" spans="2:175" ht="32.25" customHeight="1" thickBot="1">
      <c r="B3" s="186" t="s">
        <v>7</v>
      </c>
      <c r="C3" s="187"/>
      <c r="D3" s="69"/>
      <c r="E3" s="70"/>
      <c r="F3" s="70"/>
      <c r="G3" s="80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</row>
    <row r="4" spans="2:178" ht="30" customHeight="1" thickBot="1">
      <c r="B4" s="188" t="s">
        <v>8</v>
      </c>
      <c r="C4" s="189"/>
      <c r="D4" s="71"/>
      <c r="E4" s="72"/>
      <c r="F4" s="72"/>
      <c r="G4" s="81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9"/>
      <c r="FU4" s="9"/>
      <c r="FV4" s="9"/>
    </row>
    <row r="5" spans="2:178" ht="30" customHeight="1" thickBot="1">
      <c r="B5" s="188" t="s">
        <v>9</v>
      </c>
      <c r="C5" s="189"/>
      <c r="D5" s="71"/>
      <c r="E5" s="72"/>
      <c r="F5" s="72"/>
      <c r="G5" s="81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9"/>
      <c r="FU5" s="9"/>
      <c r="FV5" s="9"/>
    </row>
    <row r="6" spans="2:178" ht="30" customHeight="1" thickBot="1">
      <c r="B6" s="188" t="s">
        <v>0</v>
      </c>
      <c r="C6" s="189"/>
      <c r="D6" s="89"/>
      <c r="E6" s="173" t="s">
        <v>162</v>
      </c>
      <c r="F6" s="174"/>
      <c r="G6" s="89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9"/>
      <c r="FU6" s="9"/>
      <c r="FV6" s="9"/>
    </row>
    <row r="7" spans="2:178" ht="32.25" thickBot="1">
      <c r="B7" s="188" t="s">
        <v>163</v>
      </c>
      <c r="C7" s="189"/>
      <c r="D7" s="89"/>
      <c r="E7" s="73" t="s">
        <v>34</v>
      </c>
      <c r="F7" s="97"/>
      <c r="G7" s="81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9"/>
      <c r="FU7" s="9"/>
      <c r="FV7" s="9"/>
    </row>
    <row r="8" spans="2:178" ht="35.25" customHeight="1" thickBot="1">
      <c r="B8" s="188" t="s">
        <v>19</v>
      </c>
      <c r="C8" s="189"/>
      <c r="D8" s="95"/>
      <c r="E8" s="73" t="s">
        <v>33</v>
      </c>
      <c r="F8" s="97"/>
      <c r="G8" s="81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9"/>
      <c r="FU8" s="9"/>
      <c r="FV8" s="9"/>
    </row>
    <row r="9" spans="2:183" ht="32.25" thickBot="1">
      <c r="B9" s="188" t="s">
        <v>20</v>
      </c>
      <c r="C9" s="189"/>
      <c r="D9" s="164">
        <v>41254</v>
      </c>
      <c r="E9" s="73" t="s">
        <v>32</v>
      </c>
      <c r="F9" s="89"/>
      <c r="G9" s="81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9"/>
      <c r="FU9" s="9"/>
      <c r="FV9" s="9"/>
      <c r="FY9" s="68" t="s">
        <v>41</v>
      </c>
      <c r="FZ9" s="68"/>
      <c r="GA9" s="68">
        <v>3</v>
      </c>
    </row>
    <row r="10" spans="2:183" ht="27.75" customHeight="1" thickBot="1">
      <c r="B10" s="188" t="s">
        <v>165</v>
      </c>
      <c r="C10" s="189"/>
      <c r="D10" s="176"/>
      <c r="E10" s="72"/>
      <c r="F10" s="72"/>
      <c r="G10" s="81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9"/>
      <c r="FU10" s="9"/>
      <c r="FV10" s="9"/>
      <c r="FY10" s="68" t="s">
        <v>45</v>
      </c>
      <c r="FZ10" s="68"/>
      <c r="GA10" s="68"/>
    </row>
    <row r="11" spans="2:183" ht="28.5" customHeight="1" thickBot="1">
      <c r="B11" s="190" t="s">
        <v>21</v>
      </c>
      <c r="C11" s="191"/>
      <c r="D11" s="38"/>
      <c r="E11" s="72" t="s">
        <v>22</v>
      </c>
      <c r="F11" s="38"/>
      <c r="G11" s="81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9"/>
      <c r="FU11" s="9"/>
      <c r="FV11" s="9"/>
      <c r="FY11" s="68"/>
      <c r="FZ11" s="68"/>
      <c r="GA11" s="68"/>
    </row>
    <row r="12" spans="2:178" ht="28.5" customHeight="1" thickBot="1">
      <c r="B12" s="188" t="s">
        <v>23</v>
      </c>
      <c r="C12" s="189"/>
      <c r="D12" s="37"/>
      <c r="E12" s="6"/>
      <c r="F12" s="5"/>
      <c r="G12" s="82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9"/>
      <c r="FU12" s="9"/>
      <c r="FV12" s="9"/>
    </row>
    <row r="13" spans="2:183" ht="15">
      <c r="B13" s="192"/>
      <c r="C13" s="192"/>
      <c r="FY13" s="68" t="s">
        <v>46</v>
      </c>
      <c r="FZ13" s="68"/>
      <c r="GA13" s="68"/>
    </row>
    <row r="14" spans="178:183" ht="13.5" thickBot="1">
      <c r="FV14" s="34"/>
      <c r="FY14" s="68" t="s">
        <v>40</v>
      </c>
      <c r="FZ14" s="68"/>
      <c r="GA14" s="68">
        <v>5</v>
      </c>
    </row>
    <row r="15" spans="2:181" ht="27.75" customHeight="1" thickBot="1">
      <c r="B15" s="195" t="s">
        <v>3</v>
      </c>
      <c r="C15" s="197" t="s">
        <v>4</v>
      </c>
      <c r="D15" s="193" t="s">
        <v>149</v>
      </c>
      <c r="E15" s="19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/>
      <c r="FS15"/>
      <c r="FW15" s="68" t="s">
        <v>47</v>
      </c>
      <c r="FX15" s="68"/>
      <c r="FY15" s="68" t="s">
        <v>47</v>
      </c>
    </row>
    <row r="16" spans="2:181" ht="42" customHeight="1" thickBot="1">
      <c r="B16" s="196"/>
      <c r="C16" s="198"/>
      <c r="D16" s="7" t="s">
        <v>5</v>
      </c>
      <c r="E16" s="8" t="s">
        <v>6</v>
      </c>
      <c r="F16" s="104"/>
      <c r="G16" s="165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/>
      <c r="FS16"/>
      <c r="FW16" s="68" t="s">
        <v>48</v>
      </c>
      <c r="FX16" s="68"/>
      <c r="FY16" s="68" t="s">
        <v>48</v>
      </c>
    </row>
    <row r="17" spans="2:181" ht="16.5" thickBot="1">
      <c r="B17" s="2">
        <v>1</v>
      </c>
      <c r="C17" s="35"/>
      <c r="D17" s="31"/>
      <c r="E17" s="31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/>
      <c r="FS17"/>
      <c r="FW17" s="68"/>
      <c r="FX17" s="68"/>
      <c r="FY17" s="68"/>
    </row>
    <row r="18" spans="2:181" ht="16.5" thickBot="1">
      <c r="B18" s="2">
        <v>2</v>
      </c>
      <c r="C18" s="35"/>
      <c r="D18" s="31"/>
      <c r="E18" s="31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/>
      <c r="FS18"/>
      <c r="FW18" s="68"/>
      <c r="FX18" s="68"/>
      <c r="FY18" s="68"/>
    </row>
    <row r="19" spans="2:175" ht="16.5" thickBot="1">
      <c r="B19" s="2">
        <v>3</v>
      </c>
      <c r="C19" s="35"/>
      <c r="D19" s="32"/>
      <c r="E19" s="32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/>
      <c r="FS19"/>
    </row>
    <row r="20" spans="2:183" ht="16.5" thickBot="1">
      <c r="B20" s="2">
        <v>4</v>
      </c>
      <c r="C20" s="35"/>
      <c r="D20" s="32"/>
      <c r="E20" s="32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/>
      <c r="FS20"/>
      <c r="FV20" s="96">
        <v>1</v>
      </c>
      <c r="FW20" s="96" t="s">
        <v>130</v>
      </c>
      <c r="FX20">
        <v>17</v>
      </c>
      <c r="FZ20">
        <v>1</v>
      </c>
      <c r="GA20" s="96" t="s">
        <v>130</v>
      </c>
    </row>
    <row r="21" spans="2:183" ht="16.5" thickBot="1">
      <c r="B21" s="2">
        <v>5</v>
      </c>
      <c r="C21" s="35"/>
      <c r="D21" s="32"/>
      <c r="E21" s="32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/>
      <c r="FS21"/>
      <c r="FV21" s="96">
        <v>2</v>
      </c>
      <c r="FW21" s="96" t="s">
        <v>131</v>
      </c>
      <c r="FZ21">
        <v>2</v>
      </c>
      <c r="GA21" s="96" t="s">
        <v>131</v>
      </c>
    </row>
    <row r="22" spans="2:183" ht="16.5" thickBot="1">
      <c r="B22" s="2">
        <v>6</v>
      </c>
      <c r="C22" s="35"/>
      <c r="D22" s="32"/>
      <c r="E22" s="32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/>
      <c r="FS22"/>
      <c r="FV22" s="96">
        <v>3</v>
      </c>
      <c r="FW22" s="96" t="s">
        <v>132</v>
      </c>
      <c r="FZ22">
        <v>3</v>
      </c>
      <c r="GA22" s="96" t="s">
        <v>132</v>
      </c>
    </row>
    <row r="23" spans="2:183" ht="16.5" thickBot="1">
      <c r="B23" s="2">
        <v>7</v>
      </c>
      <c r="C23" s="35"/>
      <c r="D23" s="32"/>
      <c r="E23" s="32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/>
      <c r="FS23"/>
      <c r="FV23" s="96">
        <v>4</v>
      </c>
      <c r="FW23" s="96" t="s">
        <v>133</v>
      </c>
      <c r="FZ23">
        <v>4</v>
      </c>
      <c r="GA23" s="96" t="s">
        <v>133</v>
      </c>
    </row>
    <row r="24" spans="2:183" ht="16.5" thickBot="1">
      <c r="B24" s="2">
        <v>8</v>
      </c>
      <c r="C24" s="35"/>
      <c r="D24" s="32"/>
      <c r="E24" s="32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/>
      <c r="FS24"/>
      <c r="FV24" s="96">
        <v>5</v>
      </c>
      <c r="FW24" s="96" t="s">
        <v>96</v>
      </c>
      <c r="FZ24">
        <v>5</v>
      </c>
      <c r="GA24" s="96" t="s">
        <v>138</v>
      </c>
    </row>
    <row r="25" spans="2:183" ht="16.5" thickBot="1">
      <c r="B25" s="2">
        <v>9</v>
      </c>
      <c r="C25" s="35"/>
      <c r="D25" s="32"/>
      <c r="E25" s="32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/>
      <c r="FS25"/>
      <c r="FV25" s="96">
        <v>6</v>
      </c>
      <c r="FW25" s="96" t="s">
        <v>97</v>
      </c>
      <c r="FZ25">
        <v>6</v>
      </c>
      <c r="GA25" s="96" t="s">
        <v>139</v>
      </c>
    </row>
    <row r="26" spans="2:183" ht="16.5" thickBot="1">
      <c r="B26" s="2">
        <v>10</v>
      </c>
      <c r="C26" s="35"/>
      <c r="D26" s="32"/>
      <c r="E26" s="32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/>
      <c r="FS26"/>
      <c r="FV26" s="96">
        <v>7</v>
      </c>
      <c r="FW26" s="96" t="s">
        <v>98</v>
      </c>
      <c r="FZ26">
        <v>7</v>
      </c>
      <c r="GA26" s="96" t="s">
        <v>140</v>
      </c>
    </row>
    <row r="27" spans="2:183" ht="16.5" thickBot="1">
      <c r="B27" s="2">
        <v>11</v>
      </c>
      <c r="C27" s="35"/>
      <c r="D27" s="32"/>
      <c r="E27" s="32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/>
      <c r="FS27"/>
      <c r="FV27" s="96">
        <v>8</v>
      </c>
      <c r="FW27" s="96" t="s">
        <v>99</v>
      </c>
      <c r="FZ27">
        <v>8</v>
      </c>
      <c r="GA27" s="96" t="s">
        <v>141</v>
      </c>
    </row>
    <row r="28" spans="2:183" ht="16.5" thickBot="1">
      <c r="B28" s="2">
        <v>12</v>
      </c>
      <c r="C28" s="35"/>
      <c r="D28" s="32"/>
      <c r="E28" s="32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/>
      <c r="FS28"/>
      <c r="FV28" s="96">
        <v>9</v>
      </c>
      <c r="FW28" s="96" t="s">
        <v>100</v>
      </c>
      <c r="FZ28">
        <v>9</v>
      </c>
      <c r="GA28" s="96" t="s">
        <v>142</v>
      </c>
    </row>
    <row r="29" spans="2:183" ht="16.5" thickBot="1">
      <c r="B29" s="2">
        <v>13</v>
      </c>
      <c r="C29" s="35"/>
      <c r="D29" s="32"/>
      <c r="E29" s="32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/>
      <c r="FS29"/>
      <c r="FV29" s="96">
        <v>10</v>
      </c>
      <c r="FW29" s="96" t="s">
        <v>101</v>
      </c>
      <c r="FZ29">
        <v>10</v>
      </c>
      <c r="GA29" s="96" t="s">
        <v>143</v>
      </c>
    </row>
    <row r="30" spans="2:183" ht="16.5" thickBot="1">
      <c r="B30" s="2">
        <v>14</v>
      </c>
      <c r="C30" s="35"/>
      <c r="D30" s="32"/>
      <c r="E30" s="32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/>
      <c r="FS30"/>
      <c r="FV30" s="96">
        <v>11</v>
      </c>
      <c r="FW30" s="96" t="s">
        <v>102</v>
      </c>
      <c r="FZ30">
        <v>11</v>
      </c>
      <c r="GA30" s="96" t="s">
        <v>144</v>
      </c>
    </row>
    <row r="31" spans="2:183" ht="16.5" thickBot="1">
      <c r="B31" s="2">
        <v>15</v>
      </c>
      <c r="C31" s="35"/>
      <c r="D31" s="32"/>
      <c r="E31" s="32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/>
      <c r="FS31"/>
      <c r="FV31" s="96">
        <v>12</v>
      </c>
      <c r="FW31" s="96" t="s">
        <v>103</v>
      </c>
      <c r="FZ31">
        <v>12</v>
      </c>
      <c r="GA31" s="96" t="s">
        <v>145</v>
      </c>
    </row>
    <row r="32" spans="2:183" ht="16.5" thickBot="1">
      <c r="B32" s="2">
        <v>16</v>
      </c>
      <c r="C32" s="35"/>
      <c r="D32" s="32"/>
      <c r="E32" s="32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/>
      <c r="FS32"/>
      <c r="FZ32">
        <v>13</v>
      </c>
      <c r="GA32" s="96" t="s">
        <v>134</v>
      </c>
    </row>
    <row r="33" spans="2:183" ht="16.5" thickBot="1">
      <c r="B33" s="2">
        <v>17</v>
      </c>
      <c r="C33" s="35"/>
      <c r="D33" s="32"/>
      <c r="E33" s="32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/>
      <c r="FS33"/>
      <c r="FW33" s="68">
        <f>IF(FX20=1,GA20,IF(FX20=2,GA21,IF(FX20=3,GA22,IF(FX20=4,GA23,IF(FX20=5,GA24,IF(FX20=6,GA25,IF(FX20=7,GA26,IF(FX20=8,GA27,FW34))))))))</f>
      </c>
      <c r="FZ33">
        <v>14</v>
      </c>
      <c r="GA33" s="96" t="s">
        <v>135</v>
      </c>
    </row>
    <row r="34" spans="2:183" ht="16.5" thickBot="1">
      <c r="B34" s="2">
        <v>18</v>
      </c>
      <c r="C34" s="35"/>
      <c r="D34" s="32"/>
      <c r="E34" s="32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/>
      <c r="FS34"/>
      <c r="FW34" s="68">
        <f>IF(FX20=9,GA28,IF(FX20=10,GA29,IF(FX20=11,GA30,IF(FX20=12,GA31,IF(FX20=13,GA32,IF(FX20=14,GA33,IF(FX20=15,GA34,IF(FX20=16,GA35,""))))))))</f>
      </c>
      <c r="FZ34">
        <v>15</v>
      </c>
      <c r="GA34" s="96" t="s">
        <v>136</v>
      </c>
    </row>
    <row r="35" spans="2:183" ht="16.5" thickBot="1">
      <c r="B35" s="2">
        <v>19</v>
      </c>
      <c r="C35" s="35"/>
      <c r="D35" s="32"/>
      <c r="E35" s="32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/>
      <c r="FS35"/>
      <c r="FZ35">
        <v>16</v>
      </c>
      <c r="GA35" s="96" t="s">
        <v>137</v>
      </c>
    </row>
    <row r="36" spans="2:175" ht="16.5" thickBot="1">
      <c r="B36" s="2">
        <v>20</v>
      </c>
      <c r="C36" s="35"/>
      <c r="D36" s="32"/>
      <c r="E36" s="32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/>
      <c r="FS36"/>
    </row>
    <row r="37" spans="2:175" ht="16.5" thickBot="1">
      <c r="B37" s="2">
        <v>21</v>
      </c>
      <c r="C37" s="35"/>
      <c r="D37" s="32"/>
      <c r="E37" s="32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/>
      <c r="FS37"/>
    </row>
    <row r="38" spans="2:180" ht="16.5" thickBot="1">
      <c r="B38" s="2">
        <v>22</v>
      </c>
      <c r="C38" s="35"/>
      <c r="D38" s="32"/>
      <c r="E38" s="32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/>
      <c r="FS38"/>
      <c r="FW38" t="s">
        <v>39</v>
      </c>
      <c r="FX38">
        <v>4</v>
      </c>
    </row>
    <row r="39" spans="2:179" ht="16.5" thickBot="1">
      <c r="B39" s="2">
        <v>23</v>
      </c>
      <c r="C39" s="35"/>
      <c r="D39" s="32"/>
      <c r="E39" s="32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/>
      <c r="FS39"/>
      <c r="FW39" t="s">
        <v>104</v>
      </c>
    </row>
    <row r="40" spans="2:179" ht="16.5" thickBot="1">
      <c r="B40" s="2">
        <v>24</v>
      </c>
      <c r="C40" s="35"/>
      <c r="D40" s="32"/>
      <c r="E40" s="32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/>
      <c r="FS40"/>
      <c r="FW40" t="s">
        <v>105</v>
      </c>
    </row>
    <row r="41" spans="2:175" ht="16.5" thickBot="1">
      <c r="B41" s="2">
        <v>25</v>
      </c>
      <c r="C41" s="35"/>
      <c r="D41" s="32"/>
      <c r="E41" s="32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/>
      <c r="FS41"/>
    </row>
    <row r="42" spans="2:179" ht="16.5" thickBot="1">
      <c r="B42" s="2">
        <v>26</v>
      </c>
      <c r="C42" s="35"/>
      <c r="D42" s="32"/>
      <c r="E42" s="32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/>
      <c r="FS42"/>
      <c r="FW42" s="68">
        <f>IF(FX38=1,FW38,IF(FX38=2,FW39,IF(FX38=3,FW40,"")))</f>
      </c>
    </row>
    <row r="43" spans="2:175" ht="16.5" thickBot="1">
      <c r="B43" s="2">
        <v>27</v>
      </c>
      <c r="C43" s="35"/>
      <c r="D43" s="32"/>
      <c r="E43" s="32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/>
      <c r="FS43"/>
    </row>
    <row r="44" spans="2:175" ht="16.5" thickBot="1">
      <c r="B44" s="2">
        <v>28</v>
      </c>
      <c r="C44" s="35"/>
      <c r="D44" s="32"/>
      <c r="E44" s="32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106"/>
      <c r="FL44" s="106"/>
      <c r="FM44" s="106"/>
      <c r="FN44" s="106"/>
      <c r="FO44" s="106"/>
      <c r="FP44" s="106"/>
      <c r="FQ44" s="106"/>
      <c r="FR44"/>
      <c r="FS44"/>
    </row>
    <row r="45" spans="2:175" ht="16.5" thickBot="1">
      <c r="B45" s="2">
        <v>29</v>
      </c>
      <c r="C45" s="35"/>
      <c r="D45" s="32"/>
      <c r="E45" s="32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06"/>
      <c r="FJ45" s="106"/>
      <c r="FK45" s="106"/>
      <c r="FL45" s="106"/>
      <c r="FM45" s="106"/>
      <c r="FN45" s="106"/>
      <c r="FO45" s="106"/>
      <c r="FP45" s="106"/>
      <c r="FQ45" s="106"/>
      <c r="FR45"/>
      <c r="FS45"/>
    </row>
    <row r="46" spans="2:175" ht="16.5" thickBot="1">
      <c r="B46" s="2">
        <v>30</v>
      </c>
      <c r="C46" s="35"/>
      <c r="D46" s="32"/>
      <c r="E46" s="32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/>
      <c r="FS46"/>
    </row>
    <row r="47" spans="2:175" ht="16.5" thickBot="1">
      <c r="B47" s="2">
        <v>31</v>
      </c>
      <c r="C47" s="35"/>
      <c r="D47" s="32"/>
      <c r="E47" s="32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6"/>
      <c r="FK47" s="106"/>
      <c r="FL47" s="106"/>
      <c r="FM47" s="106"/>
      <c r="FN47" s="106"/>
      <c r="FO47" s="106"/>
      <c r="FP47" s="106"/>
      <c r="FQ47" s="106"/>
      <c r="FR47"/>
      <c r="FS47"/>
    </row>
    <row r="48" spans="2:175" ht="16.5" thickBot="1">
      <c r="B48" s="2">
        <v>32</v>
      </c>
      <c r="C48" s="35"/>
      <c r="D48" s="32"/>
      <c r="E48" s="32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06"/>
      <c r="FJ48" s="106"/>
      <c r="FK48" s="106"/>
      <c r="FL48" s="106"/>
      <c r="FM48" s="106"/>
      <c r="FN48" s="106"/>
      <c r="FO48" s="106"/>
      <c r="FP48" s="106"/>
      <c r="FQ48" s="106"/>
      <c r="FR48"/>
      <c r="FS48"/>
    </row>
    <row r="49" spans="2:175" ht="16.5" thickBot="1">
      <c r="B49" s="2">
        <v>33</v>
      </c>
      <c r="C49" s="35"/>
      <c r="D49" s="32"/>
      <c r="E49" s="32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106"/>
      <c r="FQ49" s="106"/>
      <c r="FR49"/>
      <c r="FS49"/>
    </row>
    <row r="50" spans="2:175" ht="16.5" thickBot="1">
      <c r="B50" s="2">
        <v>34</v>
      </c>
      <c r="C50" s="35"/>
      <c r="D50" s="32"/>
      <c r="E50" s="32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6"/>
      <c r="FL50" s="106"/>
      <c r="FM50" s="106"/>
      <c r="FN50" s="106"/>
      <c r="FO50" s="106"/>
      <c r="FP50" s="106"/>
      <c r="FQ50" s="106"/>
      <c r="FR50"/>
      <c r="FS50"/>
    </row>
    <row r="51" spans="2:175" ht="16.5" thickBot="1">
      <c r="B51" s="2">
        <v>35</v>
      </c>
      <c r="C51" s="35"/>
      <c r="D51" s="32"/>
      <c r="E51" s="32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6"/>
      <c r="FF51" s="106"/>
      <c r="FG51" s="106"/>
      <c r="FH51" s="106"/>
      <c r="FI51" s="106"/>
      <c r="FJ51" s="106"/>
      <c r="FK51" s="106"/>
      <c r="FL51" s="106"/>
      <c r="FM51" s="106"/>
      <c r="FN51" s="106"/>
      <c r="FO51" s="106"/>
      <c r="FP51" s="106"/>
      <c r="FQ51" s="106"/>
      <c r="FR51"/>
      <c r="FS51"/>
    </row>
    <row r="52" spans="2:175" ht="16.5" thickBot="1">
      <c r="B52" s="2">
        <v>36</v>
      </c>
      <c r="C52" s="35"/>
      <c r="D52" s="32"/>
      <c r="E52" s="32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6"/>
      <c r="FK52" s="106"/>
      <c r="FL52" s="106"/>
      <c r="FM52" s="106"/>
      <c r="FN52" s="106"/>
      <c r="FO52" s="106"/>
      <c r="FP52" s="106"/>
      <c r="FQ52" s="106"/>
      <c r="FR52"/>
      <c r="FS52"/>
    </row>
    <row r="53" ht="16.5" customHeight="1"/>
    <row r="54" spans="3:4" ht="16.5" customHeight="1">
      <c r="C54" s="178" t="s">
        <v>36</v>
      </c>
      <c r="D54" s="179"/>
    </row>
    <row r="55" spans="3:182" ht="33.75" customHeight="1">
      <c r="C55" s="98" t="s">
        <v>37</v>
      </c>
      <c r="D55" s="99"/>
      <c r="FY55" t="s">
        <v>63</v>
      </c>
      <c r="FZ55">
        <v>3</v>
      </c>
    </row>
    <row r="56" spans="3:181" ht="33.75" customHeight="1">
      <c r="C56" s="98" t="s">
        <v>150</v>
      </c>
      <c r="D56" s="99"/>
      <c r="FY56" t="s">
        <v>43</v>
      </c>
    </row>
    <row r="57" ht="16.5" customHeight="1"/>
    <row r="58" ht="16.5" customHeight="1"/>
    <row r="59" spans="3:175" ht="16.5" customHeight="1">
      <c r="C59" s="125"/>
      <c r="D59" s="149">
        <v>1</v>
      </c>
      <c r="E59" s="149">
        <v>2</v>
      </c>
      <c r="F59" s="149">
        <v>3</v>
      </c>
      <c r="G59" s="175">
        <v>4</v>
      </c>
      <c r="FM59"/>
      <c r="FN59"/>
      <c r="FO59"/>
      <c r="FP59"/>
      <c r="FQ59"/>
      <c r="FR59"/>
      <c r="FS59"/>
    </row>
    <row r="60" spans="3:175" ht="16.5" customHeight="1">
      <c r="C60" s="150" t="s">
        <v>121</v>
      </c>
      <c r="D60" s="130"/>
      <c r="E60" s="130"/>
      <c r="F60" s="130"/>
      <c r="G60" s="91"/>
      <c r="FM60"/>
      <c r="FN60"/>
      <c r="FO60"/>
      <c r="FP60"/>
      <c r="FQ60"/>
      <c r="FR60"/>
      <c r="FS60"/>
    </row>
    <row r="61" spans="3:175" ht="16.5" customHeight="1">
      <c r="C61" s="150" t="s">
        <v>122</v>
      </c>
      <c r="D61" s="130"/>
      <c r="E61" s="130"/>
      <c r="F61" s="130"/>
      <c r="G61" s="91"/>
      <c r="FM61"/>
      <c r="FN61"/>
      <c r="FO61"/>
      <c r="FP61"/>
      <c r="FQ61"/>
      <c r="FR61"/>
      <c r="FS61"/>
    </row>
    <row r="62" spans="3:175" ht="16.5" customHeight="1">
      <c r="C62" s="150" t="s">
        <v>146</v>
      </c>
      <c r="D62" s="130"/>
      <c r="E62" s="130"/>
      <c r="F62" s="130"/>
      <c r="G62" s="91"/>
      <c r="FM62"/>
      <c r="FN62"/>
      <c r="FO62"/>
      <c r="FP62"/>
      <c r="FQ62"/>
      <c r="FR62"/>
      <c r="FS62"/>
    </row>
    <row r="63" spans="3:175" ht="16.5" customHeight="1">
      <c r="C63" s="150" t="s">
        <v>123</v>
      </c>
      <c r="D63" s="130"/>
      <c r="E63" s="130"/>
      <c r="F63" s="130"/>
      <c r="G63" s="91"/>
      <c r="FM63"/>
      <c r="FN63"/>
      <c r="FO63"/>
      <c r="FP63"/>
      <c r="FQ63"/>
      <c r="FR63"/>
      <c r="FS63"/>
    </row>
    <row r="64" spans="3:175" ht="16.5" customHeight="1" hidden="1">
      <c r="C64" s="126">
        <f>'Протокол № 1'!I54</f>
        <v>0</v>
      </c>
      <c r="D64" s="126">
        <f>SUM(D60:D63)</f>
        <v>0</v>
      </c>
      <c r="E64" s="126">
        <f>SUM(E60:E63)</f>
        <v>0</v>
      </c>
      <c r="F64" s="126">
        <f>SUM(F60:F63)</f>
        <v>0</v>
      </c>
      <c r="G64" s="126">
        <f>SUM(G60:G63)</f>
        <v>0</v>
      </c>
      <c r="FM64"/>
      <c r="FN64"/>
      <c r="FO64"/>
      <c r="FP64"/>
      <c r="FQ64"/>
      <c r="FR64"/>
      <c r="FS64"/>
    </row>
    <row r="65" spans="3:175" ht="16.5" customHeight="1">
      <c r="C65" s="125"/>
      <c r="D65" s="149" t="str">
        <f>IF(D64=$C$65,"Правильно","Помилка")</f>
        <v>Правильно</v>
      </c>
      <c r="E65" s="149" t="str">
        <f>IF(E64=$C$65,"Правильно","Помилка")</f>
        <v>Правильно</v>
      </c>
      <c r="F65" s="149" t="str">
        <f>IF(F64=$C$65,"Правильно","Помилка")</f>
        <v>Правильно</v>
      </c>
      <c r="G65" s="149" t="str">
        <f>IF(G64=$C$65,"Правильно","Помилка")</f>
        <v>Правильно</v>
      </c>
      <c r="FM65"/>
      <c r="FN65"/>
      <c r="FO65"/>
      <c r="FP65"/>
      <c r="FQ65"/>
      <c r="FR65"/>
      <c r="FS65"/>
    </row>
    <row r="66" ht="16.5" customHeight="1"/>
    <row r="67" ht="16.5" customHeight="1"/>
    <row r="68" spans="2:175" s="4" customFormat="1" ht="24.75" customHeight="1">
      <c r="B68" s="182" t="s">
        <v>24</v>
      </c>
      <c r="C68" s="182"/>
      <c r="D68" s="183"/>
      <c r="E68" s="183"/>
      <c r="F68" s="183"/>
      <c r="G68" s="183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</row>
    <row r="69" spans="2:175" s="4" customFormat="1" ht="16.5" customHeight="1">
      <c r="B69" s="40"/>
      <c r="C69" s="40"/>
      <c r="D69" s="40"/>
      <c r="E69" s="40"/>
      <c r="F69" s="40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07"/>
      <c r="DY69" s="107"/>
      <c r="DZ69" s="107"/>
      <c r="EA69" s="107"/>
      <c r="EB69" s="107"/>
      <c r="EC69" s="107"/>
      <c r="ED69" s="107"/>
      <c r="EE69" s="107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107"/>
      <c r="FS69" s="107"/>
    </row>
    <row r="70" spans="2:183" s="4" customFormat="1" ht="16.5" customHeight="1" thickBot="1">
      <c r="B70" s="182" t="s">
        <v>25</v>
      </c>
      <c r="C70" s="182"/>
      <c r="D70" s="181"/>
      <c r="E70" s="181"/>
      <c r="F70" s="181"/>
      <c r="G70" s="181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  <c r="EO70" s="108"/>
      <c r="EP70" s="108"/>
      <c r="EQ70" s="108"/>
      <c r="ER70" s="108"/>
      <c r="ES70" s="108"/>
      <c r="ET70" s="108"/>
      <c r="EU70" s="108"/>
      <c r="EV70" s="108"/>
      <c r="EW70" s="108"/>
      <c r="EX70" s="108"/>
      <c r="EY70" s="108"/>
      <c r="EZ70" s="108"/>
      <c r="FA70" s="108"/>
      <c r="FB70" s="108"/>
      <c r="FC70" s="108"/>
      <c r="FD70" s="108"/>
      <c r="FE70" s="108"/>
      <c r="FF70" s="108"/>
      <c r="FG70" s="108"/>
      <c r="FH70" s="108"/>
      <c r="FI70" s="108"/>
      <c r="FJ70" s="108"/>
      <c r="FK70" s="108"/>
      <c r="FL70" s="108"/>
      <c r="FM70" s="108"/>
      <c r="FN70" s="108"/>
      <c r="FO70" s="108"/>
      <c r="FP70" s="108"/>
      <c r="FQ70" s="108"/>
      <c r="FR70" s="108"/>
      <c r="FS70" s="108"/>
      <c r="FX70" s="4">
        <v>1</v>
      </c>
      <c r="FY70" s="92" t="s">
        <v>66</v>
      </c>
      <c r="GA70" s="4">
        <v>32</v>
      </c>
    </row>
    <row r="71" spans="2:181" s="4" customFormat="1" ht="16.5" customHeight="1" thickBot="1">
      <c r="B71" s="40"/>
      <c r="C71" s="40"/>
      <c r="D71" s="180" t="s">
        <v>26</v>
      </c>
      <c r="E71" s="180"/>
      <c r="F71" s="180"/>
      <c r="G71" s="180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  <c r="FB71" s="109"/>
      <c r="FC71" s="109"/>
      <c r="FD71" s="109"/>
      <c r="FE71" s="109"/>
      <c r="FF71" s="109"/>
      <c r="FG71" s="109"/>
      <c r="FH71" s="109"/>
      <c r="FI71" s="109"/>
      <c r="FJ71" s="109"/>
      <c r="FK71" s="109"/>
      <c r="FL71" s="109"/>
      <c r="FM71" s="109"/>
      <c r="FN71" s="109"/>
      <c r="FO71" s="109"/>
      <c r="FP71" s="109"/>
      <c r="FQ71" s="109"/>
      <c r="FR71" s="109"/>
      <c r="FS71" s="109"/>
      <c r="FX71" s="4">
        <v>2</v>
      </c>
      <c r="FY71" s="92" t="s">
        <v>67</v>
      </c>
    </row>
    <row r="72" spans="2:181" s="4" customFormat="1" ht="16.5" customHeight="1" thickBot="1">
      <c r="B72" s="39"/>
      <c r="C72" s="39"/>
      <c r="D72" s="39"/>
      <c r="E72" s="39"/>
      <c r="F72" s="39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7"/>
      <c r="DU72" s="107"/>
      <c r="DV72" s="107"/>
      <c r="DW72" s="107"/>
      <c r="DX72" s="107"/>
      <c r="DY72" s="107"/>
      <c r="DZ72" s="107"/>
      <c r="EA72" s="107"/>
      <c r="EB72" s="107"/>
      <c r="EC72" s="107"/>
      <c r="ED72" s="107"/>
      <c r="EE72" s="107"/>
      <c r="EF72" s="107"/>
      <c r="EG72" s="107"/>
      <c r="EH72" s="107"/>
      <c r="EI72" s="107"/>
      <c r="EJ72" s="107"/>
      <c r="EK72" s="107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  <c r="FC72" s="107"/>
      <c r="FD72" s="107"/>
      <c r="FE72" s="107"/>
      <c r="FF72" s="107"/>
      <c r="FG72" s="107"/>
      <c r="FH72" s="107"/>
      <c r="FI72" s="107"/>
      <c r="FJ72" s="107"/>
      <c r="FK72" s="107"/>
      <c r="FL72" s="107"/>
      <c r="FM72" s="107"/>
      <c r="FN72" s="107"/>
      <c r="FO72" s="107"/>
      <c r="FP72" s="107"/>
      <c r="FQ72" s="107"/>
      <c r="FR72" s="107"/>
      <c r="FS72" s="107"/>
      <c r="FX72" s="4">
        <v>3</v>
      </c>
      <c r="FY72" s="90" t="s">
        <v>68</v>
      </c>
    </row>
    <row r="73" spans="2:181" s="4" customFormat="1" ht="16.5" customHeight="1" thickBot="1">
      <c r="B73" s="182" t="s">
        <v>27</v>
      </c>
      <c r="C73" s="182"/>
      <c r="D73" s="181"/>
      <c r="E73" s="181"/>
      <c r="F73" s="181"/>
      <c r="G73" s="181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  <c r="EO73" s="108"/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/>
      <c r="FC73" s="108"/>
      <c r="FD73" s="108"/>
      <c r="FE73" s="108"/>
      <c r="FF73" s="108"/>
      <c r="FG73" s="108"/>
      <c r="FH73" s="108"/>
      <c r="FI73" s="108"/>
      <c r="FJ73" s="108"/>
      <c r="FK73" s="108"/>
      <c r="FL73" s="108"/>
      <c r="FM73" s="108"/>
      <c r="FN73" s="108"/>
      <c r="FO73" s="108"/>
      <c r="FP73" s="108"/>
      <c r="FQ73" s="108"/>
      <c r="FR73" s="108"/>
      <c r="FS73" s="108"/>
      <c r="FX73" s="4">
        <v>4</v>
      </c>
      <c r="FY73" s="90" t="s">
        <v>69</v>
      </c>
    </row>
    <row r="74" spans="2:181" s="4" customFormat="1" ht="16.5" customHeight="1" thickBot="1">
      <c r="B74" s="41"/>
      <c r="D74" s="180" t="s">
        <v>44</v>
      </c>
      <c r="E74" s="180"/>
      <c r="F74" s="180"/>
      <c r="G74" s="180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09"/>
      <c r="FE74" s="109"/>
      <c r="FF74" s="109"/>
      <c r="FG74" s="109"/>
      <c r="FH74" s="109"/>
      <c r="FI74" s="109"/>
      <c r="FJ74" s="109"/>
      <c r="FK74" s="109"/>
      <c r="FL74" s="109"/>
      <c r="FM74" s="109"/>
      <c r="FN74" s="109"/>
      <c r="FO74" s="109"/>
      <c r="FP74" s="109"/>
      <c r="FQ74" s="109"/>
      <c r="FR74" s="109"/>
      <c r="FS74" s="109"/>
      <c r="FX74" s="4">
        <v>5</v>
      </c>
      <c r="FY74" s="90" t="s">
        <v>70</v>
      </c>
    </row>
    <row r="75" spans="180:181" ht="16.5" thickBot="1">
      <c r="FX75" s="4">
        <v>6</v>
      </c>
      <c r="FY75" s="92" t="s">
        <v>71</v>
      </c>
    </row>
    <row r="76" spans="180:181" ht="16.5" thickBot="1">
      <c r="FX76" s="4">
        <v>7</v>
      </c>
      <c r="FY76" s="92" t="s">
        <v>72</v>
      </c>
    </row>
    <row r="77" spans="180:181" ht="16.5" thickBot="1">
      <c r="FX77" s="4">
        <v>8</v>
      </c>
      <c r="FY77" s="92" t="s">
        <v>73</v>
      </c>
    </row>
    <row r="78" spans="180:181" ht="16.5" thickBot="1">
      <c r="FX78" s="4">
        <v>9</v>
      </c>
      <c r="FY78" s="92" t="s">
        <v>74</v>
      </c>
    </row>
    <row r="79" spans="180:181" ht="16.5" thickBot="1">
      <c r="FX79" s="4">
        <v>10</v>
      </c>
      <c r="FY79" s="90" t="s">
        <v>75</v>
      </c>
    </row>
    <row r="80" spans="180:181" ht="16.5" thickBot="1">
      <c r="FX80" s="4">
        <v>11</v>
      </c>
      <c r="FY80" s="90" t="s">
        <v>76</v>
      </c>
    </row>
    <row r="81" spans="180:181" ht="16.5" thickBot="1">
      <c r="FX81" s="4">
        <v>12</v>
      </c>
      <c r="FY81" s="92" t="s">
        <v>77</v>
      </c>
    </row>
    <row r="82" spans="180:181" ht="16.5" thickBot="1">
      <c r="FX82" s="4">
        <v>13</v>
      </c>
      <c r="FY82" s="92" t="s">
        <v>78</v>
      </c>
    </row>
    <row r="83" spans="180:181" ht="16.5" thickBot="1">
      <c r="FX83" s="4">
        <v>14</v>
      </c>
      <c r="FY83" s="90" t="s">
        <v>79</v>
      </c>
    </row>
    <row r="84" spans="180:181" ht="16.5" thickBot="1">
      <c r="FX84" s="4">
        <v>15</v>
      </c>
      <c r="FY84" s="90" t="s">
        <v>80</v>
      </c>
    </row>
    <row r="85" spans="180:181" ht="16.5" thickBot="1">
      <c r="FX85" s="4">
        <v>16</v>
      </c>
      <c r="FY85" s="90" t="s">
        <v>81</v>
      </c>
    </row>
    <row r="86" spans="180:181" ht="16.5" thickBot="1">
      <c r="FX86" s="4">
        <v>17</v>
      </c>
      <c r="FY86" s="90" t="s">
        <v>82</v>
      </c>
    </row>
    <row r="87" spans="180:181" ht="16.5" thickBot="1">
      <c r="FX87" s="4">
        <v>18</v>
      </c>
      <c r="FY87" s="90" t="s">
        <v>83</v>
      </c>
    </row>
    <row r="88" spans="180:181" ht="16.5" thickBot="1">
      <c r="FX88" s="4">
        <v>19</v>
      </c>
      <c r="FY88" s="92" t="s">
        <v>84</v>
      </c>
    </row>
    <row r="89" spans="180:181" ht="16.5" thickBot="1">
      <c r="FX89" s="4">
        <v>20</v>
      </c>
      <c r="FY89" s="90" t="s">
        <v>85</v>
      </c>
    </row>
    <row r="90" spans="180:181" ht="16.5" thickBot="1">
      <c r="FX90" s="4">
        <v>21</v>
      </c>
      <c r="FY90" s="90" t="s">
        <v>86</v>
      </c>
    </row>
    <row r="91" spans="180:181" ht="16.5" thickBot="1">
      <c r="FX91" s="4">
        <v>22</v>
      </c>
      <c r="FY91" s="92" t="s">
        <v>87</v>
      </c>
    </row>
    <row r="92" spans="180:181" ht="16.5" thickBot="1">
      <c r="FX92" s="4">
        <v>23</v>
      </c>
      <c r="FY92" s="92" t="s">
        <v>88</v>
      </c>
    </row>
    <row r="93" spans="180:181" ht="16.5" thickBot="1">
      <c r="FX93" s="4">
        <v>24</v>
      </c>
      <c r="FY93" s="92" t="s">
        <v>38</v>
      </c>
    </row>
    <row r="94" spans="180:181" ht="16.5" thickBot="1">
      <c r="FX94" s="4">
        <v>25</v>
      </c>
      <c r="FY94" s="90" t="s">
        <v>89</v>
      </c>
    </row>
    <row r="95" spans="180:181" ht="16.5" thickBot="1">
      <c r="FX95" s="4">
        <v>26</v>
      </c>
      <c r="FY95" s="92" t="s">
        <v>90</v>
      </c>
    </row>
    <row r="96" spans="180:181" ht="16.5" thickBot="1">
      <c r="FX96" s="4">
        <v>27</v>
      </c>
      <c r="FY96" s="90" t="s">
        <v>91</v>
      </c>
    </row>
    <row r="97" spans="180:181" ht="16.5" thickBot="1">
      <c r="FX97" s="4">
        <v>28</v>
      </c>
      <c r="FY97" s="90" t="s">
        <v>92</v>
      </c>
    </row>
    <row r="98" spans="180:181" ht="16.5" thickBot="1">
      <c r="FX98" s="4">
        <v>29</v>
      </c>
      <c r="FY98" s="90" t="s">
        <v>93</v>
      </c>
    </row>
    <row r="99" spans="180:181" ht="16.5" thickBot="1">
      <c r="FX99" s="4">
        <v>30</v>
      </c>
      <c r="FY99" s="92" t="s">
        <v>94</v>
      </c>
    </row>
    <row r="100" spans="180:181" ht="16.5" thickBot="1">
      <c r="FX100" s="4">
        <v>31</v>
      </c>
      <c r="FY100" s="90" t="s">
        <v>95</v>
      </c>
    </row>
    <row r="103" ht="12.75">
      <c r="FY103" s="91">
        <f>IF(GA70=1,"Алчевськ",IF(GA70=2,"Антрацит",IF(GA70=3,"Антрацитівський",IF(GA70=4,"Біловодський",IF(GA70=5,"Білокуракинський",IF(GA70=6,"Брянка",IF(GA70=7,"Кіровськ",IF(GA70=8,"Красний Луч",FY104))))))))</f>
      </c>
    </row>
    <row r="104" ht="12.75">
      <c r="FY104" s="91">
        <f>IF(GA70=9,"Краснодон",IF(GA70=10,"Краснодонський",IF(GA70=11,"Кремінський",IF(GA70=12,"Лисичанськ",IF(GA70=13,"Луганськ",IF(GA70=14,"Лутугінський",IF(GA70=15,"Міловський",IF(GA70=16,"Марківський",FY105))))))))</f>
      </c>
    </row>
    <row r="105" ht="12.75">
      <c r="FY105" s="91">
        <f>IF(GA70=17,"Новоайдарський",IF(GA70=18,"Новопсковський",IF(GA70=19,"Первомайськ",IF(GA70=20,"Перевальський",IF(GA70=21,"Попаснянський",IF(GA70=22,"Ровеньки",IF(GA70=23,"Рубіжне",IF(GA70=24,"Сєвєродонецьк",FY106))))))))</f>
      </c>
    </row>
    <row r="106" ht="12.75">
      <c r="FY106" s="91">
        <f>IF(GA70=25,"Сватівський",IF(GA70=26,"Свердловськ",IF(GA70=27,"Слов'яносербський",IF(GA70=28,"Ст.-Луганський",IF(GA70=29,"Старобільський",IF(GA70=30,"Стаханов",IF(GA70=31,"Троїцький","")))))))</f>
      </c>
    </row>
    <row r="109" ht="12.75">
      <c r="FY109" t="str">
        <f>IF(OR(FY103="Алчевськ",FY103="Антрацит",FY103="Брянка",FY103="Кіровськ",FY103="Красний Луч",FY103="Краснодон",FY103="Лисичанськ",FY103="Луганськ",FY103="Первомайськ",FY103="Ровеньки",FY103="Рубіжне",FY103="Сєвєродонецьк",FY103="Свердловьск",FY103="Стаханов"),"Місто","Район")</f>
        <v>Район</v>
      </c>
    </row>
    <row r="113" spans="180:182" ht="12.75">
      <c r="FX113">
        <v>1</v>
      </c>
      <c r="FY113" s="93">
        <v>40664</v>
      </c>
      <c r="FZ113">
        <v>37</v>
      </c>
    </row>
    <row r="114" spans="180:182" ht="12.75">
      <c r="FX114">
        <v>2</v>
      </c>
      <c r="FY114" s="93">
        <v>40665</v>
      </c>
      <c r="FZ114">
        <v>32</v>
      </c>
    </row>
    <row r="115" spans="180:181" ht="12.75">
      <c r="FX115">
        <v>3</v>
      </c>
      <c r="FY115" s="93">
        <v>40666</v>
      </c>
    </row>
    <row r="116" spans="180:181" ht="12.75">
      <c r="FX116">
        <v>4</v>
      </c>
      <c r="FY116" s="93">
        <v>40667</v>
      </c>
    </row>
    <row r="117" spans="180:181" ht="12.75">
      <c r="FX117">
        <v>5</v>
      </c>
      <c r="FY117" s="93">
        <v>40668</v>
      </c>
    </row>
    <row r="118" spans="180:181" ht="12.75">
      <c r="FX118">
        <v>6</v>
      </c>
      <c r="FY118" s="93">
        <v>40669</v>
      </c>
    </row>
    <row r="119" spans="180:181" ht="12.75">
      <c r="FX119">
        <v>7</v>
      </c>
      <c r="FY119" s="93">
        <v>40670</v>
      </c>
    </row>
    <row r="120" spans="180:181" ht="12.75">
      <c r="FX120">
        <v>8</v>
      </c>
      <c r="FY120" s="93">
        <v>40671</v>
      </c>
    </row>
    <row r="121" spans="180:181" ht="12.75">
      <c r="FX121">
        <v>9</v>
      </c>
      <c r="FY121" s="93">
        <v>40672</v>
      </c>
    </row>
    <row r="122" spans="180:181" ht="12.75">
      <c r="FX122">
        <v>10</v>
      </c>
      <c r="FY122" s="93">
        <v>40673</v>
      </c>
    </row>
    <row r="123" spans="180:181" ht="12.75">
      <c r="FX123">
        <v>11</v>
      </c>
      <c r="FY123" s="93">
        <v>40674</v>
      </c>
    </row>
    <row r="124" spans="180:181" ht="12.75">
      <c r="FX124">
        <v>12</v>
      </c>
      <c r="FY124" s="93">
        <v>40675</v>
      </c>
    </row>
    <row r="125" spans="180:181" ht="12.75">
      <c r="FX125">
        <v>13</v>
      </c>
      <c r="FY125" s="93">
        <v>40676</v>
      </c>
    </row>
    <row r="126" spans="180:181" ht="12.75">
      <c r="FX126">
        <v>14</v>
      </c>
      <c r="FY126" s="93">
        <v>40677</v>
      </c>
    </row>
    <row r="127" spans="180:181" ht="12.75">
      <c r="FX127">
        <v>15</v>
      </c>
      <c r="FY127" s="93">
        <v>40678</v>
      </c>
    </row>
    <row r="128" spans="180:181" ht="12.75">
      <c r="FX128">
        <v>16</v>
      </c>
      <c r="FY128" s="93">
        <v>40679</v>
      </c>
    </row>
    <row r="129" spans="180:181" ht="12.75">
      <c r="FX129">
        <v>17</v>
      </c>
      <c r="FY129" s="93">
        <v>40680</v>
      </c>
    </row>
    <row r="130" spans="180:181" ht="12.75">
      <c r="FX130">
        <v>18</v>
      </c>
      <c r="FY130" s="93">
        <v>40681</v>
      </c>
    </row>
    <row r="131" spans="180:181" ht="12.75">
      <c r="FX131">
        <v>19</v>
      </c>
      <c r="FY131" s="93">
        <v>40682</v>
      </c>
    </row>
    <row r="132" spans="180:181" ht="12.75">
      <c r="FX132">
        <v>20</v>
      </c>
      <c r="FY132" s="93">
        <v>40683</v>
      </c>
    </row>
    <row r="133" spans="180:181" ht="12.75">
      <c r="FX133">
        <v>21</v>
      </c>
      <c r="FY133" s="93">
        <v>40684</v>
      </c>
    </row>
    <row r="134" spans="180:181" ht="12.75">
      <c r="FX134">
        <v>22</v>
      </c>
      <c r="FY134" s="93">
        <v>40685</v>
      </c>
    </row>
    <row r="135" spans="180:181" ht="12.75">
      <c r="FX135">
        <v>23</v>
      </c>
      <c r="FY135" s="93">
        <v>40686</v>
      </c>
    </row>
    <row r="136" spans="180:181" ht="12.75">
      <c r="FX136">
        <v>24</v>
      </c>
      <c r="FY136" s="93">
        <v>40687</v>
      </c>
    </row>
    <row r="137" spans="180:181" ht="12.75">
      <c r="FX137">
        <v>25</v>
      </c>
      <c r="FY137" s="93">
        <v>40688</v>
      </c>
    </row>
    <row r="138" spans="180:181" ht="12.75">
      <c r="FX138">
        <v>26</v>
      </c>
      <c r="FY138" s="93">
        <v>40689</v>
      </c>
    </row>
    <row r="139" spans="180:181" ht="12.75">
      <c r="FX139">
        <v>27</v>
      </c>
      <c r="FY139" s="93">
        <v>40690</v>
      </c>
    </row>
    <row r="140" spans="180:181" ht="12.75">
      <c r="FX140">
        <v>28</v>
      </c>
      <c r="FY140" s="93">
        <v>40691</v>
      </c>
    </row>
    <row r="141" spans="180:181" ht="12.75">
      <c r="FX141">
        <v>29</v>
      </c>
      <c r="FY141" s="93">
        <v>40692</v>
      </c>
    </row>
    <row r="142" spans="180:181" ht="12.75">
      <c r="FX142">
        <v>30</v>
      </c>
      <c r="FY142" s="93">
        <v>40693</v>
      </c>
    </row>
    <row r="143" spans="180:181" ht="12.75">
      <c r="FX143">
        <v>31</v>
      </c>
      <c r="FY143" s="93">
        <v>40694</v>
      </c>
    </row>
    <row r="144" spans="180:181" ht="12.75">
      <c r="FX144">
        <v>32</v>
      </c>
      <c r="FY144" s="93">
        <v>40695</v>
      </c>
    </row>
    <row r="145" spans="180:181" ht="12.75">
      <c r="FX145">
        <v>33</v>
      </c>
      <c r="FY145" s="93">
        <v>40696</v>
      </c>
    </row>
    <row r="146" spans="180:181" ht="12.75">
      <c r="FX146">
        <v>34</v>
      </c>
      <c r="FY146" s="93">
        <v>40697</v>
      </c>
    </row>
    <row r="147" spans="180:181" ht="12.75">
      <c r="FX147">
        <v>35</v>
      </c>
      <c r="FY147" s="93">
        <v>40698</v>
      </c>
    </row>
    <row r="148" spans="180:181" ht="12.75">
      <c r="FX148">
        <v>36</v>
      </c>
      <c r="FY148" s="93">
        <v>40699</v>
      </c>
    </row>
    <row r="151" spans="181:182" ht="12.75">
      <c r="FY151" s="94">
        <f>IF(FZ113=1,FY113,IF(FZ113=2,FY114,IF(FZ113=3,FY115,IF(FZ113=4,FY116,IF(FZ113=5,FY117,IF(FZ113=6,FY118,IF(FZ113=7,FY119,IF(FZ113=8,FY120,FY152))))))))</f>
      </c>
      <c r="FZ151" s="94">
        <f>IF(FZ114=1,FY113,IF(FZ114=2,FY114,IF(FZ114=3,FY115,IF(FZ114=4,FY116,IF(FZ114=5,FY117,IF(FZ114=6,FY118,IF(FZ114=7,FY119,IF(FZ114=8,FY120,FZ152))))))))</f>
        <v>40695</v>
      </c>
    </row>
    <row r="152" spans="181:182" ht="12.75">
      <c r="FY152" s="94">
        <f>IF(FZ113=9,FY121,IF(FZ113=10,FY122,IF(FZ113=11,FY123,IF(FZ113=12,FY124,IF(FZ113=13,FY125,IF(FZ113=14,FY126,IF(FZ113=15,FY127,IF(FZ113=16,FY128,FY153))))))))</f>
      </c>
      <c r="FZ152" s="94">
        <f>IF(FZ114=9,FY121,IF(FZ114=10,FY122,IF(FZ114=11,FY123,IF(FZ114=12,FY124,IF(FZ114=13,FY125,IF(FZ114=14,FY126,IF(FZ114=15,FY127,IF(FZ114=16,FY128,FZ153))))))))</f>
        <v>40695</v>
      </c>
    </row>
    <row r="153" spans="181:182" ht="12.75">
      <c r="FY153" s="94">
        <f>IF(FZ113=17,FY129,IF(FZ113=18,FY130,IF(FZ113=19,FY131,IF(FZ113=20,FY132,IF(FZ113=21,FY133,IF(FZ113=23,FY135,IF(FZ113=24,FY136,IF(FZ113=25,FY137,FY154))))))))</f>
      </c>
      <c r="FZ153" s="94">
        <f>IF(FZ114=17,FY129,IF(FZ114=18,FY130,IF(FZ114=19,FY131,IF(FZ114=20,FY132,IF(FZ114=21,FY133,IF(FZ114=23,FY135,IF(FZ114=24,FY136,IF(FZ114=25,FY137,FZ154))))))))</f>
        <v>40695</v>
      </c>
    </row>
    <row r="154" spans="181:182" ht="12.75">
      <c r="FY154" s="94">
        <f>IF(FZ113=26,FY138,IF(FZ113=27,FY139,IF(FZ113=28,FY140,IF(FZ113=29,FY141,IF(FZ113=30,FY142,IF(FZ113=31,FY143,IF(FZ113=32,FY144,IF(FZ113=33,FY145,FY155))))))))</f>
      </c>
      <c r="FZ154" s="94">
        <f>IF(FZ114=26,FY138,IF(FZ114=27,FY139,IF(FZ114=28,FY140,IF(FZ114=29,FY141,IF(FZ114=30,FY142,IF(FZ114=31,FY143,IF(FZ114=32,FY144,IF(FZ114=33,FY145,FZ155))))))))</f>
        <v>40695</v>
      </c>
    </row>
    <row r="155" spans="181:182" ht="12.75">
      <c r="FY155" s="94">
        <f>IF(FZ113=34,FY146,IF(FZ113=35,FY147,IF(FZ113=36,FY148,"")))</f>
      </c>
      <c r="FZ155" s="94">
        <f>IF(FZ114=34,FY146,IF(FZ114=35,FY147,IF(FZ114=36,FY148,"")))</f>
      </c>
    </row>
    <row r="159" spans="180:182" ht="12.75">
      <c r="FX159">
        <v>1</v>
      </c>
      <c r="FY159">
        <v>1999</v>
      </c>
      <c r="FZ159">
        <v>15</v>
      </c>
    </row>
    <row r="160" spans="180:181" ht="12.75">
      <c r="FX160">
        <v>2</v>
      </c>
      <c r="FY160">
        <v>2000</v>
      </c>
    </row>
    <row r="161" spans="180:181" ht="12.75">
      <c r="FX161">
        <v>3</v>
      </c>
      <c r="FY161">
        <v>2001</v>
      </c>
    </row>
    <row r="162" spans="180:181" ht="12.75">
      <c r="FX162">
        <v>4</v>
      </c>
      <c r="FY162">
        <v>2002</v>
      </c>
    </row>
    <row r="163" spans="180:181" ht="12.75">
      <c r="FX163">
        <v>5</v>
      </c>
      <c r="FY163">
        <v>2003</v>
      </c>
    </row>
    <row r="164" spans="180:181" ht="12.75">
      <c r="FX164">
        <v>6</v>
      </c>
      <c r="FY164">
        <v>2004</v>
      </c>
    </row>
    <row r="165" spans="180:181" ht="12.75">
      <c r="FX165">
        <v>7</v>
      </c>
      <c r="FY165">
        <v>2005</v>
      </c>
    </row>
    <row r="166" spans="180:181" ht="12.75">
      <c r="FX166">
        <v>8</v>
      </c>
      <c r="FY166">
        <v>2006</v>
      </c>
    </row>
    <row r="167" spans="180:181" ht="12.75">
      <c r="FX167">
        <v>9</v>
      </c>
      <c r="FY167">
        <v>2007</v>
      </c>
    </row>
    <row r="168" spans="180:181" ht="12.75">
      <c r="FX168">
        <v>10</v>
      </c>
      <c r="FY168">
        <v>2008</v>
      </c>
    </row>
    <row r="169" spans="180:181" ht="12.75">
      <c r="FX169">
        <v>11</v>
      </c>
      <c r="FY169">
        <v>2009</v>
      </c>
    </row>
    <row r="170" spans="180:181" ht="12.75">
      <c r="FX170">
        <v>12</v>
      </c>
      <c r="FY170">
        <v>2010</v>
      </c>
    </row>
    <row r="171" spans="180:181" ht="12.75">
      <c r="FX171">
        <v>13</v>
      </c>
      <c r="FY171">
        <v>2011</v>
      </c>
    </row>
    <row r="172" spans="180:181" ht="12.75">
      <c r="FX172">
        <v>14</v>
      </c>
      <c r="FY172">
        <v>2012</v>
      </c>
    </row>
    <row r="174" ht="12.75">
      <c r="FY174" s="68">
        <f>IF(FZ159=1,FY159,IF(FZ159=2,FY160,IF(FZ159=3,FY161,IF(FZ159=4,FY162,IF(FZ159=5,FY163,IF(FZ159=6,FY164,IF(FZ159=7,FY165,IF(FZ159=8,FY166,FY175))))))))</f>
      </c>
    </row>
    <row r="175" ht="12.75">
      <c r="FY175" s="68">
        <f>IF(FZ159=9,FY167,IF(FZ159=10,FY168,IF(FZ159=11,FY169,IF(FZ159=12,FY170,IF(FZ159=13,FY171,IF(FZ159=14,FY172,""))))))</f>
      </c>
    </row>
    <row r="178" spans="181:182" ht="12.75">
      <c r="FY178" t="s">
        <v>106</v>
      </c>
      <c r="FZ178">
        <v>62</v>
      </c>
    </row>
    <row r="179" ht="12.75">
      <c r="FY179">
        <v>1</v>
      </c>
    </row>
    <row r="180" ht="12.75">
      <c r="FY180">
        <v>2</v>
      </c>
    </row>
    <row r="181" spans="181:182" ht="12.75">
      <c r="FY181">
        <v>3</v>
      </c>
      <c r="FZ181" s="100">
        <v>61</v>
      </c>
    </row>
    <row r="182" ht="12.75">
      <c r="FY182">
        <v>4</v>
      </c>
    </row>
    <row r="183" ht="12.75">
      <c r="FY183">
        <v>5</v>
      </c>
    </row>
    <row r="184" ht="12.75">
      <c r="FY184">
        <v>6</v>
      </c>
    </row>
    <row r="185" ht="12.75">
      <c r="FY185">
        <v>7</v>
      </c>
    </row>
    <row r="186" ht="12.75">
      <c r="FY186">
        <v>8</v>
      </c>
    </row>
    <row r="187" ht="12.75">
      <c r="FY187">
        <v>9</v>
      </c>
    </row>
    <row r="188" ht="12.75">
      <c r="FY188">
        <v>10</v>
      </c>
    </row>
    <row r="189" ht="12.75">
      <c r="FY189">
        <v>11</v>
      </c>
    </row>
    <row r="190" ht="12.75">
      <c r="FY190">
        <v>12</v>
      </c>
    </row>
    <row r="191" ht="12.75">
      <c r="FY191">
        <v>13</v>
      </c>
    </row>
    <row r="192" ht="12.75">
      <c r="FY192">
        <v>14</v>
      </c>
    </row>
    <row r="193" ht="12.75">
      <c r="FY193">
        <v>15</v>
      </c>
    </row>
    <row r="194" ht="12.75">
      <c r="FY194">
        <v>16</v>
      </c>
    </row>
    <row r="195" ht="12.75">
      <c r="FY195">
        <v>17</v>
      </c>
    </row>
    <row r="196" ht="12.75">
      <c r="FY196">
        <v>18</v>
      </c>
    </row>
    <row r="197" ht="12.75">
      <c r="FY197">
        <v>19</v>
      </c>
    </row>
    <row r="198" ht="12.75">
      <c r="FY198">
        <v>20</v>
      </c>
    </row>
    <row r="199" ht="12.75">
      <c r="FY199">
        <v>21</v>
      </c>
    </row>
    <row r="200" ht="12.75">
      <c r="FY200">
        <v>22</v>
      </c>
    </row>
    <row r="201" ht="12.75">
      <c r="FY201">
        <v>23</v>
      </c>
    </row>
    <row r="202" ht="12.75">
      <c r="FY202">
        <v>24</v>
      </c>
    </row>
    <row r="203" ht="12.75">
      <c r="FY203">
        <v>25</v>
      </c>
    </row>
    <row r="204" ht="12.75">
      <c r="FY204">
        <v>26</v>
      </c>
    </row>
    <row r="205" ht="12.75">
      <c r="FY205">
        <v>27</v>
      </c>
    </row>
    <row r="206" ht="12.75">
      <c r="FY206">
        <v>28</v>
      </c>
    </row>
    <row r="207" ht="12.75">
      <c r="FY207">
        <v>29</v>
      </c>
    </row>
    <row r="208" ht="12.75">
      <c r="FY208">
        <v>30</v>
      </c>
    </row>
    <row r="209" ht="12.75">
      <c r="FY209">
        <v>31</v>
      </c>
    </row>
    <row r="210" ht="12.75">
      <c r="FY210">
        <v>32</v>
      </c>
    </row>
    <row r="211" ht="12.75">
      <c r="FY211">
        <v>33</v>
      </c>
    </row>
    <row r="212" ht="12.75">
      <c r="FY212">
        <v>34</v>
      </c>
    </row>
    <row r="213" ht="12.75">
      <c r="FY213">
        <v>35</v>
      </c>
    </row>
    <row r="214" ht="12.75">
      <c r="FY214">
        <v>36</v>
      </c>
    </row>
    <row r="215" ht="12.75">
      <c r="FY215">
        <v>37</v>
      </c>
    </row>
    <row r="216" ht="12.75">
      <c r="FY216">
        <v>38</v>
      </c>
    </row>
    <row r="217" ht="12.75">
      <c r="FY217">
        <v>39</v>
      </c>
    </row>
    <row r="218" ht="12.75">
      <c r="FY218">
        <v>40</v>
      </c>
    </row>
    <row r="219" ht="12.75">
      <c r="FY219">
        <v>41</v>
      </c>
    </row>
    <row r="220" ht="12.75">
      <c r="FY220">
        <v>42</v>
      </c>
    </row>
    <row r="221" ht="12.75">
      <c r="FY221">
        <v>43</v>
      </c>
    </row>
    <row r="222" ht="12.75">
      <c r="FY222">
        <v>44</v>
      </c>
    </row>
    <row r="223" ht="12.75">
      <c r="FY223">
        <v>45</v>
      </c>
    </row>
    <row r="224" ht="12.75">
      <c r="FY224">
        <v>46</v>
      </c>
    </row>
    <row r="225" ht="12.75">
      <c r="FY225">
        <v>47</v>
      </c>
    </row>
    <row r="226" ht="12.75">
      <c r="FY226">
        <v>48</v>
      </c>
    </row>
    <row r="227" ht="12.75">
      <c r="FY227">
        <v>49</v>
      </c>
    </row>
    <row r="228" ht="12.75">
      <c r="FY228">
        <v>50</v>
      </c>
    </row>
    <row r="229" ht="12.75">
      <c r="FY229">
        <v>51</v>
      </c>
    </row>
    <row r="230" ht="12.75">
      <c r="FY230">
        <v>52</v>
      </c>
    </row>
    <row r="231" ht="12.75">
      <c r="FY231">
        <v>53</v>
      </c>
    </row>
    <row r="232" ht="12.75">
      <c r="FY232">
        <v>54</v>
      </c>
    </row>
    <row r="233" ht="12.75">
      <c r="FY233">
        <v>55</v>
      </c>
    </row>
    <row r="234" ht="12.75">
      <c r="FY234">
        <v>56</v>
      </c>
    </row>
    <row r="235" ht="12.75">
      <c r="FY235">
        <v>57</v>
      </c>
    </row>
    <row r="236" ht="12.75">
      <c r="FY236">
        <v>58</v>
      </c>
    </row>
    <row r="237" ht="12.75">
      <c r="FY237">
        <v>59</v>
      </c>
    </row>
    <row r="238" ht="12.75">
      <c r="FY238">
        <v>60</v>
      </c>
    </row>
    <row r="240" spans="181:182" ht="12.75">
      <c r="FY240" s="68">
        <f>IF(FZ178=1,"Менше 1 року",IF(FZ178=62,"",FZ178-1))</f>
      </c>
      <c r="FZ240" s="100">
        <f>IF(FZ181=61,0,FZ181)</f>
        <v>0</v>
      </c>
    </row>
  </sheetData>
  <sheetProtection/>
  <mergeCells count="24">
    <mergeCell ref="B11:C11"/>
    <mergeCell ref="B2:G2"/>
    <mergeCell ref="B3:C3"/>
    <mergeCell ref="B4:C4"/>
    <mergeCell ref="B10:C10"/>
    <mergeCell ref="B5:C5"/>
    <mergeCell ref="B7:C7"/>
    <mergeCell ref="B8:C8"/>
    <mergeCell ref="B9:C9"/>
    <mergeCell ref="B6:C6"/>
    <mergeCell ref="D74:G74"/>
    <mergeCell ref="D68:G68"/>
    <mergeCell ref="B73:C73"/>
    <mergeCell ref="D70:G70"/>
    <mergeCell ref="D71:G71"/>
    <mergeCell ref="D73:G73"/>
    <mergeCell ref="B68:C68"/>
    <mergeCell ref="B70:C70"/>
    <mergeCell ref="B12:C12"/>
    <mergeCell ref="B13:C13"/>
    <mergeCell ref="C54:D54"/>
    <mergeCell ref="B15:B16"/>
    <mergeCell ref="C15:C16"/>
    <mergeCell ref="D15:E15"/>
  </mergeCells>
  <conditionalFormatting sqref="G16 H4:FV12 D7:G12 D4:D6 E4:G5 G6">
    <cfRule type="cellIs" priority="1" dxfId="75" operator="equal" stopIfTrue="1">
      <formula>0</formula>
    </cfRule>
  </conditionalFormatting>
  <conditionalFormatting sqref="D65:G65">
    <cfRule type="expression" priority="3" dxfId="75" stopIfTrue="1">
      <formula>$C$65=0</formula>
    </cfRule>
    <cfRule type="cellIs" priority="4" dxfId="76" operator="equal" stopIfTrue="1">
      <formula>"Правильно"</formula>
    </cfRule>
    <cfRule type="cellIs" priority="5" dxfId="77" operator="equal" stopIfTrue="1">
      <formula>"Помилка"</formula>
    </cfRule>
  </conditionalFormatting>
  <printOptions/>
  <pageMargins left="0.75" right="0.75" top="1" bottom="1" header="0.5" footer="0.5"/>
  <pageSetup horizontalDpi="200" verticalDpi="200"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B2:Y71"/>
  <sheetViews>
    <sheetView view="pageBreakPreview" zoomScale="60" zoomScaleNormal="85" zoomScalePageLayoutView="0" workbookViewId="0" topLeftCell="A7">
      <selection activeCell="Q21" sqref="Q21:T21"/>
    </sheetView>
  </sheetViews>
  <sheetFormatPr defaultColWidth="9.00390625" defaultRowHeight="12.75"/>
  <cols>
    <col min="1" max="1" width="1.00390625" style="0" customWidth="1"/>
    <col min="2" max="2" width="18.625" style="0" customWidth="1"/>
    <col min="3" max="3" width="0.6171875" style="0" customWidth="1"/>
    <col min="4" max="4" width="5.875" style="0" customWidth="1"/>
    <col min="5" max="5" width="0.6171875" style="0" customWidth="1"/>
    <col min="6" max="9" width="6.75390625" style="0" customWidth="1"/>
    <col min="10" max="10" width="7.125" style="0" customWidth="1"/>
    <col min="11" max="11" width="8.125" style="0" customWidth="1"/>
    <col min="12" max="12" width="6.75390625" style="0" customWidth="1"/>
    <col min="13" max="13" width="7.25390625" style="0" customWidth="1"/>
    <col min="14" max="14" width="0.6171875" style="0" customWidth="1"/>
    <col min="15" max="15" width="9.625" style="0" customWidth="1"/>
    <col min="16" max="16" width="7.125" style="0" customWidth="1"/>
    <col min="17" max="20" width="6.75390625" style="0" customWidth="1"/>
    <col min="21" max="21" width="7.25390625" style="0" customWidth="1"/>
    <col min="22" max="22" width="6.625" style="0" customWidth="1"/>
    <col min="23" max="23" width="0.74609375" style="0" customWidth="1"/>
    <col min="24" max="24" width="9.25390625" style="0" customWidth="1"/>
    <col min="25" max="25" width="8.00390625" style="0" customWidth="1"/>
    <col min="26" max="29" width="6.875" style="0" customWidth="1"/>
    <col min="30" max="33" width="7.00390625" style="0" customWidth="1"/>
  </cols>
  <sheetData>
    <row r="2" spans="2:25" ht="57.75" customHeight="1">
      <c r="B2" s="201" t="s">
        <v>166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</row>
    <row r="4" spans="2:13" ht="15">
      <c r="B4" s="110" t="str">
        <f>'Протокол № 1'!B3:C3</f>
        <v>Район</v>
      </c>
      <c r="C4" s="192">
        <f>'Протокол № 1'!D3</f>
      </c>
      <c r="D4" s="192"/>
      <c r="E4" s="192"/>
      <c r="F4" s="192"/>
      <c r="G4" s="192"/>
      <c r="H4" s="192"/>
      <c r="I4" s="192"/>
      <c r="J4" s="192"/>
      <c r="K4" s="192"/>
      <c r="L4" s="192"/>
      <c r="M4" s="192"/>
    </row>
    <row r="5" spans="2:13" ht="15">
      <c r="B5" s="110" t="s">
        <v>8</v>
      </c>
      <c r="C5" s="192">
        <f>'Протокол № 1'!D4</f>
        <v>0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</row>
    <row r="6" spans="2:13" ht="15">
      <c r="B6" s="110" t="s">
        <v>9</v>
      </c>
      <c r="C6" s="192">
        <f>'Протокол № 1'!D5</f>
        <v>0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</row>
    <row r="7" spans="2:13" ht="15">
      <c r="B7" s="110" t="s">
        <v>19</v>
      </c>
      <c r="C7" s="204">
        <f>'Протокол № 1'!D7</f>
        <v>0</v>
      </c>
      <c r="D7" s="204"/>
      <c r="E7" s="204"/>
      <c r="F7" s="204"/>
      <c r="G7" s="204"/>
      <c r="H7" s="204"/>
      <c r="I7" s="204"/>
      <c r="J7" s="204"/>
      <c r="K7" s="204"/>
      <c r="L7" s="204"/>
      <c r="M7" s="204"/>
    </row>
    <row r="8" spans="2:13" ht="15">
      <c r="B8" s="110" t="s">
        <v>20</v>
      </c>
      <c r="C8" s="204">
        <f>'Протокол № 1'!D8</f>
        <v>41254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</row>
    <row r="9" ht="13.5" thickBot="1">
      <c r="C9" s="111"/>
    </row>
    <row r="10" spans="2:15" ht="52.5" customHeight="1">
      <c r="B10" s="205"/>
      <c r="C10" s="112"/>
      <c r="D10" s="209" t="s">
        <v>107</v>
      </c>
      <c r="E10" s="112"/>
      <c r="F10" s="212" t="s">
        <v>151</v>
      </c>
      <c r="G10" s="213"/>
      <c r="H10" s="213"/>
      <c r="I10" s="213"/>
      <c r="J10" s="213"/>
      <c r="K10" s="213"/>
      <c r="L10" s="213"/>
      <c r="M10" s="214"/>
      <c r="N10" s="112"/>
      <c r="O10" s="202" t="s">
        <v>12</v>
      </c>
    </row>
    <row r="11" spans="2:15" ht="214.5" customHeight="1">
      <c r="B11" s="206"/>
      <c r="C11" s="113"/>
      <c r="D11" s="210"/>
      <c r="E11" s="113"/>
      <c r="F11" s="114" t="s">
        <v>108</v>
      </c>
      <c r="G11" s="115" t="s">
        <v>109</v>
      </c>
      <c r="H11" s="115" t="s">
        <v>110</v>
      </c>
      <c r="I11" s="115" t="s">
        <v>111</v>
      </c>
      <c r="J11" s="115" t="s">
        <v>1</v>
      </c>
      <c r="K11" s="115" t="s">
        <v>13</v>
      </c>
      <c r="L11" s="115" t="s">
        <v>112</v>
      </c>
      <c r="M11" s="115" t="s">
        <v>2</v>
      </c>
      <c r="N11" s="113"/>
      <c r="O11" s="203"/>
    </row>
    <row r="12" spans="2:15" ht="15.75">
      <c r="B12" s="116">
        <f>'Протокол № 1'!D6</f>
        <v>0</v>
      </c>
      <c r="C12" s="113"/>
      <c r="D12" s="23">
        <f>COUNTA('Заповнюємо № 1'!C17:C52)</f>
        <v>0</v>
      </c>
      <c r="E12" s="113"/>
      <c r="F12" s="118" t="e">
        <f>'Протокол № 1'!$J$76</f>
        <v>#DIV/0!</v>
      </c>
      <c r="G12" s="118" t="e">
        <f>'Протокол № 1'!$J$77</f>
        <v>#DIV/0!</v>
      </c>
      <c r="H12" s="118" t="e">
        <f>'Протокол № 1'!$J$78</f>
        <v>#DIV/0!</v>
      </c>
      <c r="I12" s="118" t="e">
        <f>'Протокол № 1'!$J$79</f>
        <v>#DIV/0!</v>
      </c>
      <c r="J12" s="118" t="e">
        <f>'Протокол № 1'!$J$81</f>
        <v>#DIV/0!</v>
      </c>
      <c r="K12" s="118" t="e">
        <f>'Протокол № 1'!$J$82</f>
        <v>#DIV/0!</v>
      </c>
      <c r="L12" s="118" t="e">
        <f>'Протокол № 1'!$J$84</f>
        <v>#DIV/0!</v>
      </c>
      <c r="M12" s="117" t="e">
        <f>'Протокол № 1'!$J$83</f>
        <v>#DIV/0!</v>
      </c>
      <c r="N12" s="113"/>
      <c r="O12" s="119" t="e">
        <f>'Протокол № 1'!I90</f>
        <v>#DIV/0!</v>
      </c>
    </row>
    <row r="13" spans="2:15" ht="15.75">
      <c r="B13" s="116">
        <f>'Протокол № 2'!D6</f>
        <v>0</v>
      </c>
      <c r="C13" s="113"/>
      <c r="D13" s="23">
        <f>COUNTA('Заповнюємо № 2'!C17:C52)</f>
        <v>0</v>
      </c>
      <c r="E13" s="113"/>
      <c r="F13" s="118" t="e">
        <f>'Протокол № 2'!$J$76</f>
        <v>#DIV/0!</v>
      </c>
      <c r="G13" s="118" t="e">
        <f>'Протокол № 2'!$J$77</f>
        <v>#DIV/0!</v>
      </c>
      <c r="H13" s="118" t="e">
        <f>'Протокол № 2'!$J$78</f>
        <v>#DIV/0!</v>
      </c>
      <c r="I13" s="118" t="e">
        <f>'Протокол № 2'!$J$79</f>
        <v>#DIV/0!</v>
      </c>
      <c r="J13" s="118" t="e">
        <f>'Протокол № 2'!$J$81</f>
        <v>#DIV/0!</v>
      </c>
      <c r="K13" s="118" t="e">
        <f>'Протокол № 2'!$J$82</f>
        <v>#DIV/0!</v>
      </c>
      <c r="L13" s="118" t="e">
        <f>'Протокол № 2'!$J$84</f>
        <v>#DIV/0!</v>
      </c>
      <c r="M13" s="117" t="e">
        <f>'Протокол № 2'!$J$83</f>
        <v>#DIV/0!</v>
      </c>
      <c r="N13" s="113"/>
      <c r="O13" s="119" t="e">
        <f>'Протокол № 2'!I90</f>
        <v>#DIV/0!</v>
      </c>
    </row>
    <row r="14" spans="2:15" ht="15.75">
      <c r="B14" s="116" t="str">
        <f>'Протокол № 3'!D6</f>
        <v>10-б</v>
      </c>
      <c r="C14" s="113"/>
      <c r="D14" s="23">
        <f>COUNTA('Заповнюємо № 3'!C17:C52)</f>
        <v>0</v>
      </c>
      <c r="E14" s="113"/>
      <c r="F14" s="118" t="e">
        <f>'Протокол № 3'!$J$76</f>
        <v>#DIV/0!</v>
      </c>
      <c r="G14" s="118" t="e">
        <f>'Протокол № 3'!$J$77</f>
        <v>#DIV/0!</v>
      </c>
      <c r="H14" s="118" t="e">
        <f>'Протокол № 3'!$J$78</f>
        <v>#DIV/0!</v>
      </c>
      <c r="I14" s="118" t="e">
        <f>'Протокол № 3'!$J$79</f>
        <v>#DIV/0!</v>
      </c>
      <c r="J14" s="118" t="e">
        <f>'Протокол № 3'!$J$81</f>
        <v>#DIV/0!</v>
      </c>
      <c r="K14" s="118" t="e">
        <f>'Протокол № 3'!$J$82</f>
        <v>#DIV/0!</v>
      </c>
      <c r="L14" s="118" t="e">
        <f>'Протокол № 3'!$J$84</f>
        <v>#DIV/0!</v>
      </c>
      <c r="M14" s="117" t="e">
        <f>'Протокол № 3'!$J$83</f>
        <v>#DIV/0!</v>
      </c>
      <c r="N14" s="113"/>
      <c r="O14" s="119" t="e">
        <f>'Протокол № 3'!I90</f>
        <v>#DIV/0!</v>
      </c>
    </row>
    <row r="15" spans="2:15" ht="15.75">
      <c r="B15" s="116">
        <f>'Протокол № 4'!D6</f>
        <v>0</v>
      </c>
      <c r="C15" s="113"/>
      <c r="D15" s="23">
        <f>COUNTA('Заповнюємо № 4'!C17:C52)</f>
        <v>0</v>
      </c>
      <c r="E15" s="113"/>
      <c r="F15" s="118" t="e">
        <f>'Протокол № 4'!$J$76</f>
        <v>#DIV/0!</v>
      </c>
      <c r="G15" s="118" t="e">
        <f>'Протокол № 4'!$J$77</f>
        <v>#DIV/0!</v>
      </c>
      <c r="H15" s="118" t="e">
        <f>'Протокол № 4'!$J$78</f>
        <v>#DIV/0!</v>
      </c>
      <c r="I15" s="118" t="e">
        <f>'Протокол № 4'!$J$79</f>
        <v>#DIV/0!</v>
      </c>
      <c r="J15" s="118" t="e">
        <f>'Протокол № 4'!$J$81</f>
        <v>#DIV/0!</v>
      </c>
      <c r="K15" s="118" t="e">
        <f>'Протокол № 4'!$J$82</f>
        <v>#DIV/0!</v>
      </c>
      <c r="L15" s="118" t="e">
        <f>'Протокол № 4'!$J$84</f>
        <v>#DIV/0!</v>
      </c>
      <c r="M15" s="117" t="e">
        <f>'Протокол № 4'!$J$83</f>
        <v>#DIV/0!</v>
      </c>
      <c r="N15" s="113"/>
      <c r="O15" s="119" t="e">
        <f>'Протокол № 4'!I90</f>
        <v>#DIV/0!</v>
      </c>
    </row>
    <row r="16" spans="2:15" ht="16.5" thickBot="1">
      <c r="B16" s="120" t="s">
        <v>113</v>
      </c>
      <c r="C16" s="121"/>
      <c r="D16" s="122">
        <f>SUM(D12:D15)</f>
        <v>0</v>
      </c>
      <c r="E16" s="121"/>
      <c r="F16" s="124" t="e">
        <f>R51</f>
        <v>#DIV/0!</v>
      </c>
      <c r="G16" s="124" t="e">
        <f>R52</f>
        <v>#DIV/0!</v>
      </c>
      <c r="H16" s="124" t="e">
        <f>R53</f>
        <v>#DIV/0!</v>
      </c>
      <c r="I16" s="124" t="e">
        <f>R54</f>
        <v>#DIV/0!</v>
      </c>
      <c r="J16" s="124" t="e">
        <f>F16+G16</f>
        <v>#DIV/0!</v>
      </c>
      <c r="K16" s="124" t="e">
        <f>F16+G16+H16</f>
        <v>#DIV/0!</v>
      </c>
      <c r="L16" s="124" t="e">
        <f>(Q51*1+Q52*0.64+Q53*0.36+Q54*0.16)/O56</f>
        <v>#DIV/0!</v>
      </c>
      <c r="M16" s="123" t="e">
        <f>R71</f>
        <v>#DIV/0!</v>
      </c>
      <c r="N16" s="124"/>
      <c r="O16" s="124" t="e">
        <f>Y17/O56</f>
        <v>#DIV/0!</v>
      </c>
    </row>
    <row r="17" spans="2:25" ht="16.5" hidden="1" thickBot="1">
      <c r="B17" s="139"/>
      <c r="C17" s="140"/>
      <c r="D17" s="141"/>
      <c r="E17" s="140"/>
      <c r="F17" s="142"/>
      <c r="G17" s="142"/>
      <c r="H17" s="142"/>
      <c r="I17" s="142"/>
      <c r="J17" s="142"/>
      <c r="K17" s="142"/>
      <c r="L17" s="142"/>
      <c r="M17" s="143"/>
      <c r="N17" s="142"/>
      <c r="O17" s="142"/>
      <c r="P17" s="142"/>
      <c r="Q17" s="142"/>
      <c r="R17" s="142"/>
      <c r="S17" s="142"/>
      <c r="T17" s="142"/>
      <c r="U17" s="142"/>
      <c r="V17" s="143"/>
      <c r="W17" s="142"/>
      <c r="X17" s="144">
        <f>'Протокол № 1'!N69+'Протокол № 2'!N69+'Протокол № 3'!N69+'Протокол № 4'!N69</f>
        <v>0</v>
      </c>
      <c r="Y17" s="144">
        <f>'Протокол № 1'!O69+'Протокол № 2'!O69+'Протокол № 3'!O69+'Протокол № 4'!O69</f>
        <v>0</v>
      </c>
    </row>
    <row r="19" spans="2:24" ht="31.5" customHeight="1">
      <c r="B19" s="208" t="s">
        <v>30</v>
      </c>
      <c r="C19" s="208"/>
      <c r="D19" s="208"/>
      <c r="E19" s="208"/>
      <c r="F19" s="208"/>
      <c r="G19" s="208"/>
      <c r="H19" s="211" t="s">
        <v>21</v>
      </c>
      <c r="I19" s="211"/>
      <c r="J19" s="211" t="s">
        <v>31</v>
      </c>
      <c r="K19" s="211"/>
      <c r="L19" s="211" t="s">
        <v>33</v>
      </c>
      <c r="M19" s="211"/>
      <c r="N19" s="207" t="s">
        <v>34</v>
      </c>
      <c r="O19" s="207"/>
      <c r="P19" s="207"/>
      <c r="Q19" s="207" t="s">
        <v>32</v>
      </c>
      <c r="R19" s="207"/>
      <c r="S19" s="207"/>
      <c r="T19" s="207"/>
      <c r="U19" s="227" t="s">
        <v>35</v>
      </c>
      <c r="V19" s="224" t="s">
        <v>36</v>
      </c>
      <c r="W19" s="225"/>
      <c r="X19" s="226"/>
    </row>
    <row r="20" spans="2:24" s="1" customFormat="1" ht="190.5" customHeight="1">
      <c r="B20" s="208"/>
      <c r="C20" s="208"/>
      <c r="D20" s="208"/>
      <c r="E20" s="208"/>
      <c r="F20" s="208"/>
      <c r="G20" s="208"/>
      <c r="H20" s="211"/>
      <c r="I20" s="211"/>
      <c r="J20" s="211"/>
      <c r="K20" s="211"/>
      <c r="L20" s="211"/>
      <c r="M20" s="211"/>
      <c r="N20" s="207"/>
      <c r="O20" s="207"/>
      <c r="P20" s="207"/>
      <c r="Q20" s="207"/>
      <c r="R20" s="207"/>
      <c r="S20" s="207"/>
      <c r="T20" s="207"/>
      <c r="U20" s="227"/>
      <c r="V20" s="227" t="s">
        <v>37</v>
      </c>
      <c r="W20" s="227"/>
      <c r="X20" s="131" t="s">
        <v>150</v>
      </c>
    </row>
    <row r="21" spans="2:24" ht="34.5" customHeight="1">
      <c r="B21" s="200">
        <f>'Протокол № 1'!D9</f>
        <v>0</v>
      </c>
      <c r="C21" s="200"/>
      <c r="D21" s="200"/>
      <c r="E21" s="200"/>
      <c r="F21" s="200"/>
      <c r="G21" s="200"/>
      <c r="H21" s="215">
        <f>'Робота вчителя № 1'!$D$9</f>
      </c>
      <c r="I21" s="215"/>
      <c r="J21" s="215">
        <f>'Робота вчителя № 1'!$E$9</f>
      </c>
      <c r="K21" s="215"/>
      <c r="L21" s="215">
        <f>'Робота вчителя № 1'!$F$9</f>
      </c>
      <c r="M21" s="215"/>
      <c r="N21" s="199">
        <f>'Робота вчителя № 1'!$G$9</f>
      </c>
      <c r="O21" s="199"/>
      <c r="P21" s="199"/>
      <c r="Q21" s="199">
        <f>'Робота вчителя № 1'!$C$14</f>
        <v>0</v>
      </c>
      <c r="R21" s="199"/>
      <c r="S21" s="199"/>
      <c r="T21" s="199"/>
      <c r="U21" s="132" t="e">
        <f>'Робота вчителя № 1'!$D$14</f>
        <v>#DIV/0!</v>
      </c>
      <c r="V21" s="199">
        <f>'Робота вчителя № 1'!$F$14</f>
        <v>0</v>
      </c>
      <c r="W21" s="199"/>
      <c r="X21" s="62">
        <f>'Робота вчителя № 1'!$G$14</f>
      </c>
    </row>
    <row r="22" spans="2:24" ht="34.5" customHeight="1">
      <c r="B22" s="200">
        <f>'Протокол № 2'!D9</f>
        <v>0</v>
      </c>
      <c r="C22" s="200"/>
      <c r="D22" s="200"/>
      <c r="E22" s="200"/>
      <c r="F22" s="200"/>
      <c r="G22" s="200"/>
      <c r="H22" s="215">
        <f>'Робота вчителя № 2'!$D$9</f>
      </c>
      <c r="I22" s="215"/>
      <c r="J22" s="215">
        <f>'Робота вчителя № 2'!$E$9</f>
      </c>
      <c r="K22" s="215"/>
      <c r="L22" s="215">
        <f>'Робота вчителя № 2'!$F$9</f>
      </c>
      <c r="M22" s="215"/>
      <c r="N22" s="199">
        <f>'Робота вчителя № 2'!$G$9</f>
      </c>
      <c r="O22" s="199"/>
      <c r="P22" s="199"/>
      <c r="Q22" s="199">
        <f>'Робота вчителя № 2'!$C$14</f>
        <v>0</v>
      </c>
      <c r="R22" s="199"/>
      <c r="S22" s="199"/>
      <c r="T22" s="199"/>
      <c r="U22" s="132" t="e">
        <f>'Робота вчителя № 2'!$D$14</f>
        <v>#DIV/0!</v>
      </c>
      <c r="V22" s="199">
        <f>'Робота вчителя № 2'!$F$14</f>
        <v>0</v>
      </c>
      <c r="W22" s="199"/>
      <c r="X22" s="62">
        <f>'Робота вчителя № 2'!$G$14</f>
      </c>
    </row>
    <row r="23" spans="2:24" ht="34.5" customHeight="1">
      <c r="B23" s="200">
        <f>'Протокол № 3'!D9</f>
        <v>0</v>
      </c>
      <c r="C23" s="200"/>
      <c r="D23" s="200"/>
      <c r="E23" s="200"/>
      <c r="F23" s="200"/>
      <c r="G23" s="200"/>
      <c r="H23" s="215">
        <f>'Робота вчителя № 3'!$D$9</f>
      </c>
      <c r="I23" s="215"/>
      <c r="J23" s="215">
        <f>'Робота вчителя № 3'!$E$9</f>
      </c>
      <c r="K23" s="215"/>
      <c r="L23" s="215">
        <f>'Робота вчителя № 3'!$F$9</f>
      </c>
      <c r="M23" s="215"/>
      <c r="N23" s="199">
        <f>'Робота вчителя № 3'!$G$9</f>
      </c>
      <c r="O23" s="199"/>
      <c r="P23" s="199"/>
      <c r="Q23" s="199">
        <f>'Робота вчителя № 3'!$C$14</f>
        <v>0</v>
      </c>
      <c r="R23" s="199"/>
      <c r="S23" s="199"/>
      <c r="T23" s="199"/>
      <c r="U23" s="132">
        <f>'Робота вчителя № 3'!$E$14</f>
        <v>0</v>
      </c>
      <c r="V23" s="199">
        <f>'Робота вчителя № 3'!$F$14</f>
        <v>0</v>
      </c>
      <c r="W23" s="199"/>
      <c r="X23" s="62">
        <f>'Робота вчителя № 3'!$G$14</f>
      </c>
    </row>
    <row r="24" spans="2:24" ht="34.5" customHeight="1">
      <c r="B24" s="200">
        <f>'Протокол № 4'!D9</f>
        <v>0</v>
      </c>
      <c r="C24" s="200"/>
      <c r="D24" s="200"/>
      <c r="E24" s="200"/>
      <c r="F24" s="200"/>
      <c r="G24" s="200"/>
      <c r="H24" s="215">
        <f>'Робота вчителя № 4'!$D$9</f>
      </c>
      <c r="I24" s="215"/>
      <c r="J24" s="215">
        <f>'Робота вчителя № 4'!$E$9</f>
      </c>
      <c r="K24" s="215"/>
      <c r="L24" s="215">
        <f>'Робота вчителя № 4'!$F$9</f>
      </c>
      <c r="M24" s="215"/>
      <c r="N24" s="199">
        <f>'Робота вчителя № 4'!$G$9</f>
      </c>
      <c r="O24" s="199"/>
      <c r="P24" s="199"/>
      <c r="Q24" s="199">
        <f>'Робота вчителя № 4'!$C$14</f>
        <v>0</v>
      </c>
      <c r="R24" s="199"/>
      <c r="S24" s="199"/>
      <c r="T24" s="199"/>
      <c r="U24" s="132">
        <f>'Робота вчителя № 4'!$E$14</f>
        <v>0</v>
      </c>
      <c r="V24" s="199">
        <f>'Робота вчителя № 4'!$F$14</f>
        <v>0</v>
      </c>
      <c r="W24" s="199"/>
      <c r="X24" s="62">
        <f>'Робота вчителя № 4'!$G$14</f>
      </c>
    </row>
    <row r="27" spans="4:20" ht="18.75" customHeight="1">
      <c r="D27" s="218"/>
      <c r="E27" s="219"/>
      <c r="F27" s="219"/>
      <c r="G27" s="219"/>
      <c r="H27" s="219"/>
      <c r="I27" s="219"/>
      <c r="J27" s="219"/>
      <c r="K27" s="220"/>
      <c r="L27" s="216">
        <v>1</v>
      </c>
      <c r="M27" s="217"/>
      <c r="N27" s="63"/>
      <c r="O27" s="216">
        <v>2</v>
      </c>
      <c r="P27" s="217"/>
      <c r="Q27" s="216">
        <v>3</v>
      </c>
      <c r="R27" s="217"/>
      <c r="S27" s="216">
        <v>4</v>
      </c>
      <c r="T27" s="217"/>
    </row>
    <row r="28" spans="4:20" ht="30" customHeight="1">
      <c r="D28" s="162">
        <v>1</v>
      </c>
      <c r="E28" s="1"/>
      <c r="F28" s="221" t="s">
        <v>121</v>
      </c>
      <c r="G28" s="222"/>
      <c r="H28" s="222"/>
      <c r="I28" s="222"/>
      <c r="J28" s="222"/>
      <c r="K28" s="223"/>
      <c r="L28" s="162">
        <f>'Звіт про виконання завдань № 1'!D20+'Звіт про виконання завдань № 2'!D20+'Звіт про виконання завдань № 3'!D20+'Звіт про виконання завдань № 4'!D20</f>
        <v>0</v>
      </c>
      <c r="M28" s="163" t="e">
        <f>L28/$O$56</f>
        <v>#DIV/0!</v>
      </c>
      <c r="N28" s="162"/>
      <c r="O28" s="162">
        <f>'Звіт про виконання завдань № 1'!F20+'Звіт про виконання завдань № 2'!F20+'Звіт про виконання завдань № 3'!F20+'Звіт про виконання завдань № 4'!F20</f>
        <v>0</v>
      </c>
      <c r="P28" s="163" t="e">
        <f>O28/$O$56</f>
        <v>#DIV/0!</v>
      </c>
      <c r="Q28" s="162">
        <f>'Звіт про виконання завдань № 1'!H20+'Звіт про виконання завдань № 2'!H20+'Звіт про виконання завдань № 3'!H20+'Звіт про виконання завдань № 4'!H20</f>
        <v>0</v>
      </c>
      <c r="R28" s="163" t="e">
        <f>Q28/$O$56</f>
        <v>#DIV/0!</v>
      </c>
      <c r="S28" s="162">
        <f>'Звіт про виконання завдань № 1'!J20+'Звіт про виконання завдань № 2'!J20+'Звіт про виконання завдань № 3'!J20+'Звіт про виконання завдань № 4'!J20</f>
        <v>0</v>
      </c>
      <c r="T28" s="163" t="e">
        <f>S28/$O$56</f>
        <v>#DIV/0!</v>
      </c>
    </row>
    <row r="29" spans="4:20" ht="21.75" customHeight="1">
      <c r="D29" s="63">
        <v>2</v>
      </c>
      <c r="E29" s="1"/>
      <c r="F29" s="200" t="s">
        <v>122</v>
      </c>
      <c r="G29" s="200"/>
      <c r="H29" s="200"/>
      <c r="I29" s="200"/>
      <c r="J29" s="200"/>
      <c r="K29" s="200"/>
      <c r="L29" s="162">
        <f>'Звіт про виконання завдань № 1'!D21+'Звіт про виконання завдань № 2'!D21+'Звіт про виконання завдань № 3'!D21+'Звіт про виконання завдань № 4'!D21</f>
        <v>0</v>
      </c>
      <c r="M29" s="163" t="e">
        <f>L29/$O$56</f>
        <v>#DIV/0!</v>
      </c>
      <c r="N29" s="162"/>
      <c r="O29" s="162">
        <f>'Звіт про виконання завдань № 1'!F21+'Звіт про виконання завдань № 2'!F21+'Звіт про виконання завдань № 3'!F21+'Звіт про виконання завдань № 4'!F21</f>
        <v>0</v>
      </c>
      <c r="P29" s="163" t="e">
        <f>O29/$O$56</f>
        <v>#DIV/0!</v>
      </c>
      <c r="Q29" s="162">
        <f>'Звіт про виконання завдань № 1'!H21+'Звіт про виконання завдань № 2'!H21+'Звіт про виконання завдань № 3'!H21+'Звіт про виконання завдань № 4'!H21</f>
        <v>0</v>
      </c>
      <c r="R29" s="163" t="e">
        <f>Q29/$O$56</f>
        <v>#DIV/0!</v>
      </c>
      <c r="S29" s="162">
        <f>'Звіт про виконання завдань № 1'!J21+'Звіт про виконання завдань № 2'!J21+'Звіт про виконання завдань № 3'!J21+'Звіт про виконання завдань № 4'!J21</f>
        <v>0</v>
      </c>
      <c r="T29" s="163" t="e">
        <f>S29/$O$56</f>
        <v>#DIV/0!</v>
      </c>
    </row>
    <row r="30" spans="4:20" ht="35.25" customHeight="1">
      <c r="D30" s="63">
        <v>3</v>
      </c>
      <c r="E30" s="1"/>
      <c r="F30" s="221" t="s">
        <v>146</v>
      </c>
      <c r="G30" s="222"/>
      <c r="H30" s="222"/>
      <c r="I30" s="222"/>
      <c r="J30" s="222"/>
      <c r="K30" s="223"/>
      <c r="L30" s="162">
        <f>'Звіт про виконання завдань № 1'!D22+'Звіт про виконання завдань № 2'!D22+'Звіт про виконання завдань № 3'!D22+'Звіт про виконання завдань № 4'!D22</f>
        <v>0</v>
      </c>
      <c r="M30" s="163" t="e">
        <f>L30/$O$56</f>
        <v>#DIV/0!</v>
      </c>
      <c r="N30" s="162"/>
      <c r="O30" s="162">
        <f>'Звіт про виконання завдань № 1'!F22+'Звіт про виконання завдань № 2'!F22+'Звіт про виконання завдань № 3'!F22+'Звіт про виконання завдань № 4'!F22</f>
        <v>0</v>
      </c>
      <c r="P30" s="163" t="e">
        <f>O30/$O$56</f>
        <v>#DIV/0!</v>
      </c>
      <c r="Q30" s="162">
        <f>'Звіт про виконання завдань № 1'!H22+'Звіт про виконання завдань № 2'!H22+'Звіт про виконання завдань № 3'!H22+'Звіт про виконання завдань № 4'!H22</f>
        <v>0</v>
      </c>
      <c r="R30" s="163" t="e">
        <f>Q30/$O$56</f>
        <v>#DIV/0!</v>
      </c>
      <c r="S30" s="162">
        <f>'Звіт про виконання завдань № 1'!J22+'Звіт про виконання завдань № 2'!J22+'Звіт про виконання завдань № 3'!J22+'Звіт про виконання завдань № 4'!J22</f>
        <v>0</v>
      </c>
      <c r="T30" s="163" t="e">
        <f>S30/$O$56</f>
        <v>#DIV/0!</v>
      </c>
    </row>
    <row r="31" spans="4:20" ht="21.75" customHeight="1">
      <c r="D31" s="63">
        <v>4</v>
      </c>
      <c r="E31" s="1"/>
      <c r="F31" s="200" t="s">
        <v>123</v>
      </c>
      <c r="G31" s="200"/>
      <c r="H31" s="200"/>
      <c r="I31" s="200"/>
      <c r="J31" s="200"/>
      <c r="K31" s="200"/>
      <c r="L31" s="162">
        <f>'Звіт про виконання завдань № 1'!D23+'Звіт про виконання завдань № 2'!D23+'Звіт про виконання завдань № 3'!D23+'Звіт про виконання завдань № 4'!D23</f>
        <v>0</v>
      </c>
      <c r="M31" s="163" t="e">
        <f>L31/$O$56</f>
        <v>#DIV/0!</v>
      </c>
      <c r="N31" s="162"/>
      <c r="O31" s="162">
        <f>'Звіт про виконання завдань № 1'!F23+'Звіт про виконання завдань № 2'!F23+'Звіт про виконання завдань № 3'!F23+'Звіт про виконання завдань № 4'!F23</f>
        <v>0</v>
      </c>
      <c r="P31" s="163" t="e">
        <f>O31/$O$56</f>
        <v>#DIV/0!</v>
      </c>
      <c r="Q31" s="162">
        <f>'Звіт про виконання завдань № 1'!H23+'Звіт про виконання завдань № 2'!H23+'Звіт про виконання завдань № 3'!H23+'Звіт про виконання завдань № 4'!H23</f>
        <v>0</v>
      </c>
      <c r="R31" s="163" t="e">
        <f>Q31/$O$56</f>
        <v>#DIV/0!</v>
      </c>
      <c r="S31" s="162">
        <f>'Звіт про виконання завдань № 1'!J23+'Звіт про виконання завдань № 2'!J23+'Звіт про виконання завдань № 3'!J23+'Звіт про виконання завдань № 4'!J23</f>
        <v>0</v>
      </c>
      <c r="T31" s="163" t="e">
        <f>S31/$O$56</f>
        <v>#DIV/0!</v>
      </c>
    </row>
    <row r="34" spans="2:24" ht="15.75" customHeight="1" thickBot="1">
      <c r="B34" s="182" t="s">
        <v>24</v>
      </c>
      <c r="C34" s="182"/>
      <c r="D34" s="182"/>
      <c r="E34" s="182"/>
      <c r="F34" s="182"/>
      <c r="G34" s="182"/>
      <c r="H34" s="182"/>
      <c r="I34" s="182"/>
      <c r="K34" s="230">
        <f>'Заповнюємо № 1'!D68</f>
        <v>0</v>
      </c>
      <c r="L34" s="231"/>
      <c r="M34" s="231"/>
      <c r="N34" s="4"/>
      <c r="O34" s="4"/>
      <c r="P34" s="136"/>
      <c r="Q34" s="136"/>
      <c r="R34" s="136"/>
      <c r="S34" s="136"/>
      <c r="T34" s="136"/>
      <c r="U34" s="136"/>
      <c r="V34" s="136"/>
      <c r="W34" s="136"/>
      <c r="X34" s="136"/>
    </row>
    <row r="35" spans="9:24" ht="12.75">
      <c r="I35" s="232"/>
      <c r="J35" s="232"/>
      <c r="K35" s="137"/>
      <c r="L35" s="137"/>
      <c r="M35" s="137"/>
      <c r="N35" s="4"/>
      <c r="O35" s="4"/>
      <c r="P35" s="138"/>
      <c r="Q35" s="138"/>
      <c r="R35" s="138"/>
      <c r="S35" s="138"/>
      <c r="T35" s="138"/>
      <c r="U35" s="138"/>
      <c r="V35" s="138"/>
      <c r="W35" s="138"/>
      <c r="X35" s="138"/>
    </row>
    <row r="36" spans="9:24" ht="12.75">
      <c r="I36" s="133"/>
      <c r="J36" s="133"/>
      <c r="K36" s="134"/>
      <c r="L36" s="134"/>
      <c r="M36" s="134"/>
      <c r="P36" s="135"/>
      <c r="Q36" s="135"/>
      <c r="R36" s="135"/>
      <c r="S36" s="135"/>
      <c r="T36" s="135"/>
      <c r="U36" s="135"/>
      <c r="V36" s="135"/>
      <c r="W36" s="135"/>
      <c r="X36" s="135"/>
    </row>
    <row r="37" spans="2:24" ht="15.75" customHeight="1" thickBot="1">
      <c r="B37" s="182" t="s">
        <v>25</v>
      </c>
      <c r="C37" s="182"/>
      <c r="D37" s="182"/>
      <c r="E37" s="182"/>
      <c r="F37" s="182"/>
      <c r="G37" s="182"/>
      <c r="H37" s="182"/>
      <c r="I37" s="182"/>
      <c r="K37" s="234"/>
      <c r="L37" s="234"/>
      <c r="M37" s="234"/>
      <c r="P37" s="228">
        <f>'Заповнюємо № 1'!D70</f>
        <v>0</v>
      </c>
      <c r="Q37" s="228"/>
      <c r="R37" s="228"/>
      <c r="S37" s="228"/>
      <c r="T37" s="228"/>
      <c r="U37" s="228"/>
      <c r="V37" s="228"/>
      <c r="W37" s="228"/>
      <c r="X37" s="228"/>
    </row>
    <row r="38" spans="9:24" ht="12.75">
      <c r="I38" s="232" t="s">
        <v>117</v>
      </c>
      <c r="J38" s="232"/>
      <c r="K38" s="233" t="s">
        <v>64</v>
      </c>
      <c r="L38" s="233"/>
      <c r="M38" s="233"/>
      <c r="P38" s="229" t="s">
        <v>50</v>
      </c>
      <c r="Q38" s="229"/>
      <c r="R38" s="229"/>
      <c r="S38" s="229"/>
      <c r="T38" s="229"/>
      <c r="U38" s="229"/>
      <c r="V38" s="229"/>
      <c r="W38" s="229"/>
      <c r="X38" s="229"/>
    </row>
    <row r="40" spans="2:24" ht="16.5" thickBot="1">
      <c r="B40" s="182" t="s">
        <v>27</v>
      </c>
      <c r="C40" s="182"/>
      <c r="D40" s="182"/>
      <c r="E40" s="182"/>
      <c r="F40" s="182"/>
      <c r="G40" s="182"/>
      <c r="H40" s="182"/>
      <c r="I40" s="182"/>
      <c r="K40" s="234"/>
      <c r="L40" s="234"/>
      <c r="M40" s="234"/>
      <c r="P40" s="228">
        <f>'Заповнюємо № 1'!D73</f>
        <v>0</v>
      </c>
      <c r="Q40" s="228"/>
      <c r="R40" s="228"/>
      <c r="S40" s="228"/>
      <c r="T40" s="228"/>
      <c r="U40" s="228"/>
      <c r="V40" s="228"/>
      <c r="W40" s="228"/>
      <c r="X40" s="228"/>
    </row>
    <row r="41" spans="9:24" ht="12.75">
      <c r="I41" s="232"/>
      <c r="J41" s="232"/>
      <c r="K41" s="233" t="s">
        <v>64</v>
      </c>
      <c r="L41" s="233"/>
      <c r="M41" s="233"/>
      <c r="P41" s="229" t="s">
        <v>50</v>
      </c>
      <c r="Q41" s="229"/>
      <c r="R41" s="229"/>
      <c r="S41" s="229"/>
      <c r="T41" s="229"/>
      <c r="U41" s="229"/>
      <c r="V41" s="229"/>
      <c r="W41" s="229"/>
      <c r="X41" s="229"/>
    </row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spans="4:18" ht="12.75" hidden="1">
      <c r="D51" s="125" t="s">
        <v>114</v>
      </c>
      <c r="E51" s="125"/>
      <c r="F51" s="127">
        <f>'Протокол № 1'!E71+'Протокол № 2'!E71+'Протокол № 3'!E71+'Протокол № 4'!E71</f>
        <v>0</v>
      </c>
      <c r="G51" s="128" t="e">
        <f>F51/$F$56</f>
        <v>#DIV/0!</v>
      </c>
      <c r="O51" s="125" t="s">
        <v>114</v>
      </c>
      <c r="P51" s="125"/>
      <c r="Q51" s="127">
        <f>'Протокол № 1'!J71+'Протокол № 2'!J71+'Протокол № 3'!J71+'Протокол № 4'!J71</f>
        <v>0</v>
      </c>
      <c r="R51" s="129" t="e">
        <f>Q51/$O$56</f>
        <v>#DIV/0!</v>
      </c>
    </row>
    <row r="52" spans="4:18" ht="12.75" hidden="1">
      <c r="D52" s="125" t="s">
        <v>115</v>
      </c>
      <c r="E52" s="125"/>
      <c r="F52" s="127">
        <f>'Протокол № 1'!E72+'Протокол № 2'!E72+'Протокол № 3'!E72+'Протокол № 4'!E72</f>
        <v>0</v>
      </c>
      <c r="G52" s="128" t="e">
        <f>F52/$F$56</f>
        <v>#DIV/0!</v>
      </c>
      <c r="O52" s="125" t="s">
        <v>115</v>
      </c>
      <c r="P52" s="125"/>
      <c r="Q52" s="127">
        <f>'Протокол № 1'!J72+'Протокол № 2'!J72+'Протокол № 3'!J72+'Протокол № 4'!J72</f>
        <v>0</v>
      </c>
      <c r="R52" s="129" t="e">
        <f>Q52/$O$56</f>
        <v>#DIV/0!</v>
      </c>
    </row>
    <row r="53" spans="4:18" ht="12.75" hidden="1">
      <c r="D53" s="125" t="s">
        <v>116</v>
      </c>
      <c r="E53" s="125"/>
      <c r="F53" s="127">
        <f>'Протокол № 1'!E73+'Протокол № 2'!E73+'Протокол № 3'!E73+'Протокол № 4'!E73</f>
        <v>0</v>
      </c>
      <c r="G53" s="128" t="e">
        <f>F53/$F$56</f>
        <v>#DIV/0!</v>
      </c>
      <c r="O53" s="125" t="s">
        <v>116</v>
      </c>
      <c r="P53" s="125"/>
      <c r="Q53" s="127">
        <f>'Протокол № 1'!J73+'Протокол № 2'!J73+'Протокол № 3'!J73+'Протокол № 4'!J73</f>
        <v>0</v>
      </c>
      <c r="R53" s="129" t="e">
        <f>Q53/$O$56</f>
        <v>#DIV/0!</v>
      </c>
    </row>
    <row r="54" spans="4:18" ht="12.75" hidden="1">
      <c r="D54" s="125" t="s">
        <v>42</v>
      </c>
      <c r="E54" s="125"/>
      <c r="F54" s="126">
        <f>'Протокол № 1'!E74+'Протокол № 2'!E74+'Протокол № 3'!E74+'Протокол № 4'!E74</f>
        <v>0</v>
      </c>
      <c r="G54" s="128" t="e">
        <f>F54/$F$56</f>
        <v>#DIV/0!</v>
      </c>
      <c r="O54" s="125" t="s">
        <v>42</v>
      </c>
      <c r="P54" s="125"/>
      <c r="Q54" s="127">
        <f>'Протокол № 1'!J74+'Протокол № 2'!J74+'Протокол № 3'!J74+'Протокол № 4'!J74</f>
        <v>0</v>
      </c>
      <c r="R54" s="129" t="e">
        <f>Q54/$O$56</f>
        <v>#DIV/0!</v>
      </c>
    </row>
    <row r="55" ht="12.75" hidden="1"/>
    <row r="56" spans="6:15" ht="12.75" hidden="1">
      <c r="F56" s="96">
        <f>'Протокол № 1'!I53+'Протокол № 2'!I53+'Протокол № 3'!I53+'Протокол № 4'!I53</f>
        <v>0</v>
      </c>
      <c r="O56" s="96">
        <f>'Протокол № 1'!I55+'Протокол № 2'!I55+'Протокол № 3'!I55+'Протокол № 4'!I55</f>
        <v>0</v>
      </c>
    </row>
    <row r="57" ht="12.75" hidden="1"/>
    <row r="58" spans="4:17" ht="12.75" hidden="1">
      <c r="D58">
        <v>1</v>
      </c>
      <c r="F58" s="96">
        <f>'Протокол № 1'!E57+'Протокол № 2'!E57+'Протокол № 3'!E57+'Протокол № 4'!E57</f>
        <v>0</v>
      </c>
      <c r="G58" s="96">
        <f>F58*D58</f>
        <v>0</v>
      </c>
      <c r="O58">
        <v>1</v>
      </c>
      <c r="P58" s="96">
        <f>'Протокол № 1'!J57+'Протокол № 2'!J57+'Протокол № 3'!J57+'Протокол № 4'!J57</f>
        <v>0</v>
      </c>
      <c r="Q58" s="96">
        <f>P58*O58</f>
        <v>0</v>
      </c>
    </row>
    <row r="59" spans="4:17" ht="12.75" hidden="1">
      <c r="D59">
        <v>2</v>
      </c>
      <c r="F59" s="96">
        <f>'Протокол № 1'!E58+'Протокол № 2'!E58+'Протокол № 3'!E58+'Протокол № 4'!E58</f>
        <v>0</v>
      </c>
      <c r="G59" s="96">
        <f aca="true" t="shared" si="0" ref="G59:G69">F59*D59</f>
        <v>0</v>
      </c>
      <c r="O59">
        <v>2</v>
      </c>
      <c r="P59" s="96">
        <f>'Протокол № 1'!J58+'Протокол № 2'!J58+'Протокол № 3'!J58+'Протокол № 4'!J58</f>
        <v>0</v>
      </c>
      <c r="Q59" s="96">
        <f aca="true" t="shared" si="1" ref="Q59:Q69">P59*O59</f>
        <v>0</v>
      </c>
    </row>
    <row r="60" spans="4:17" ht="12.75" hidden="1">
      <c r="D60">
        <v>3</v>
      </c>
      <c r="F60" s="96">
        <f>'Протокол № 1'!E59+'Протокол № 2'!E59+'Протокол № 3'!E59+'Протокол № 4'!E59</f>
        <v>0</v>
      </c>
      <c r="G60" s="96">
        <f t="shared" si="0"/>
        <v>0</v>
      </c>
      <c r="O60">
        <v>3</v>
      </c>
      <c r="P60" s="96">
        <f>'Протокол № 1'!J59+'Протокол № 2'!J59+'Протокол № 3'!J59+'Протокол № 4'!J59</f>
        <v>0</v>
      </c>
      <c r="Q60" s="96">
        <f t="shared" si="1"/>
        <v>0</v>
      </c>
    </row>
    <row r="61" spans="4:17" ht="12.75" hidden="1">
      <c r="D61">
        <v>4</v>
      </c>
      <c r="F61" s="96">
        <f>'Протокол № 1'!E60+'Протокол № 2'!E60+'Протокол № 3'!E60+'Протокол № 4'!E60</f>
        <v>0</v>
      </c>
      <c r="G61" s="96">
        <f t="shared" si="0"/>
        <v>0</v>
      </c>
      <c r="O61">
        <v>4</v>
      </c>
      <c r="P61" s="96">
        <f>'Протокол № 1'!J60+'Протокол № 2'!J60+'Протокол № 3'!J60+'Протокол № 4'!J60</f>
        <v>0</v>
      </c>
      <c r="Q61" s="96">
        <f t="shared" si="1"/>
        <v>0</v>
      </c>
    </row>
    <row r="62" spans="4:17" ht="12.75" hidden="1">
      <c r="D62">
        <v>5</v>
      </c>
      <c r="F62" s="96">
        <f>'Протокол № 1'!E61+'Протокол № 2'!E61+'Протокол № 3'!E61+'Протокол № 4'!E61</f>
        <v>0</v>
      </c>
      <c r="G62" s="96">
        <f t="shared" si="0"/>
        <v>0</v>
      </c>
      <c r="O62">
        <v>5</v>
      </c>
      <c r="P62" s="96">
        <f>'Протокол № 1'!J61+'Протокол № 2'!J61+'Протокол № 3'!J61+'Протокол № 4'!J61</f>
        <v>0</v>
      </c>
      <c r="Q62" s="96">
        <f t="shared" si="1"/>
        <v>0</v>
      </c>
    </row>
    <row r="63" spans="4:17" ht="12.75" hidden="1">
      <c r="D63">
        <v>6</v>
      </c>
      <c r="F63" s="96">
        <f>'Протокол № 1'!E62+'Протокол № 2'!E62+'Протокол № 3'!E62+'Протокол № 4'!E62</f>
        <v>0</v>
      </c>
      <c r="G63" s="96">
        <f t="shared" si="0"/>
        <v>0</v>
      </c>
      <c r="O63">
        <v>6</v>
      </c>
      <c r="P63" s="96">
        <f>'Протокол № 1'!J62+'Протокол № 2'!J62+'Протокол № 3'!J62+'Протокол № 4'!J62</f>
        <v>0</v>
      </c>
      <c r="Q63" s="96">
        <f t="shared" si="1"/>
        <v>0</v>
      </c>
    </row>
    <row r="64" spans="4:17" ht="12.75" hidden="1">
      <c r="D64">
        <v>7</v>
      </c>
      <c r="F64" s="96">
        <f>'Протокол № 1'!E63+'Протокол № 2'!E63+'Протокол № 3'!E63+'Протокол № 4'!E63</f>
        <v>0</v>
      </c>
      <c r="G64" s="96">
        <f t="shared" si="0"/>
        <v>0</v>
      </c>
      <c r="O64">
        <v>7</v>
      </c>
      <c r="P64" s="96">
        <f>'Протокол № 1'!J63+'Протокол № 2'!J63+'Протокол № 3'!J63+'Протокол № 4'!J63</f>
        <v>0</v>
      </c>
      <c r="Q64" s="96">
        <f t="shared" si="1"/>
        <v>0</v>
      </c>
    </row>
    <row r="65" spans="4:17" ht="12.75" hidden="1">
      <c r="D65">
        <v>8</v>
      </c>
      <c r="F65" s="96">
        <f>'Протокол № 1'!E64+'Протокол № 2'!E64+'Протокол № 3'!E64+'Протокол № 4'!E64</f>
        <v>0</v>
      </c>
      <c r="G65" s="96">
        <f t="shared" si="0"/>
        <v>0</v>
      </c>
      <c r="O65">
        <v>8</v>
      </c>
      <c r="P65" s="96">
        <f>'Протокол № 1'!J64+'Протокол № 2'!J64+'Протокол № 3'!J64+'Протокол № 4'!J64</f>
        <v>0</v>
      </c>
      <c r="Q65" s="96">
        <f t="shared" si="1"/>
        <v>0</v>
      </c>
    </row>
    <row r="66" spans="4:17" ht="12.75" hidden="1">
      <c r="D66">
        <v>9</v>
      </c>
      <c r="F66" s="96">
        <f>'Протокол № 1'!E65+'Протокол № 2'!E65+'Протокол № 3'!E65+'Протокол № 4'!E65</f>
        <v>0</v>
      </c>
      <c r="G66" s="96">
        <f t="shared" si="0"/>
        <v>0</v>
      </c>
      <c r="O66">
        <v>9</v>
      </c>
      <c r="P66" s="96">
        <f>'Протокол № 1'!J65+'Протокол № 2'!J65+'Протокол № 3'!J65+'Протокол № 4'!J65</f>
        <v>0</v>
      </c>
      <c r="Q66" s="96">
        <f t="shared" si="1"/>
        <v>0</v>
      </c>
    </row>
    <row r="67" spans="4:17" ht="12.75" hidden="1">
      <c r="D67">
        <v>10</v>
      </c>
      <c r="F67" s="96">
        <f>'Протокол № 1'!E66+'Протокол № 2'!E66+'Протокол № 3'!E66+'Протокол № 4'!E66</f>
        <v>0</v>
      </c>
      <c r="G67" s="96">
        <f t="shared" si="0"/>
        <v>0</v>
      </c>
      <c r="O67">
        <v>10</v>
      </c>
      <c r="P67" s="96">
        <f>'Протокол № 1'!J66+'Протокол № 2'!J66+'Протокол № 3'!J66+'Протокол № 4'!J66</f>
        <v>0</v>
      </c>
      <c r="Q67" s="96">
        <f t="shared" si="1"/>
        <v>0</v>
      </c>
    </row>
    <row r="68" spans="4:17" ht="12.75" hidden="1">
      <c r="D68">
        <v>11</v>
      </c>
      <c r="F68" s="96">
        <f>'Протокол № 1'!E67+'Протокол № 2'!E67+'Протокол № 3'!E67+'Протокол № 4'!E67</f>
        <v>0</v>
      </c>
      <c r="G68" s="96">
        <f t="shared" si="0"/>
        <v>0</v>
      </c>
      <c r="O68">
        <v>11</v>
      </c>
      <c r="P68" s="96">
        <f>'Протокол № 1'!J67+'Протокол № 2'!J67+'Протокол № 3'!J67+'Протокол № 4'!J67</f>
        <v>0</v>
      </c>
      <c r="Q68" s="96">
        <f t="shared" si="1"/>
        <v>0</v>
      </c>
    </row>
    <row r="69" spans="4:17" ht="12.75" hidden="1">
      <c r="D69">
        <v>12</v>
      </c>
      <c r="F69" s="96">
        <f>'Протокол № 1'!E68+'Протокол № 2'!E68+'Протокол № 3'!E68+'Протокол № 4'!E68</f>
        <v>0</v>
      </c>
      <c r="G69" s="96">
        <f t="shared" si="0"/>
        <v>0</v>
      </c>
      <c r="O69">
        <v>12</v>
      </c>
      <c r="P69" s="96">
        <f>'Протокол № 1'!J68+'Протокол № 2'!J68+'Протокол № 3'!J68+'Протокол № 4'!J68</f>
        <v>0</v>
      </c>
      <c r="Q69" s="96">
        <f t="shared" si="1"/>
        <v>0</v>
      </c>
    </row>
    <row r="70" ht="12.75" hidden="1"/>
    <row r="71" spans="6:18" ht="12.75" hidden="1">
      <c r="F71" s="130">
        <f>SUM(F58:F69)</f>
        <v>0</v>
      </c>
      <c r="G71" s="130">
        <f>SUM(G58:G69)</f>
        <v>0</v>
      </c>
      <c r="H71" t="e">
        <f>G71/F71</f>
        <v>#DIV/0!</v>
      </c>
      <c r="P71" s="130">
        <f>SUM(P58:P69)</f>
        <v>0</v>
      </c>
      <c r="Q71" s="130">
        <f>SUM(Q58:Q69)</f>
        <v>0</v>
      </c>
      <c r="R71" t="e">
        <f>Q71/P71</f>
        <v>#DIV/0!</v>
      </c>
    </row>
  </sheetData>
  <sheetProtection password="C4EF" sheet="1"/>
  <mergeCells count="71">
    <mergeCell ref="I41:J41"/>
    <mergeCell ref="K41:M41"/>
    <mergeCell ref="I35:J35"/>
    <mergeCell ref="K37:M37"/>
    <mergeCell ref="B37:I37"/>
    <mergeCell ref="I38:J38"/>
    <mergeCell ref="K40:M40"/>
    <mergeCell ref="B40:I40"/>
    <mergeCell ref="K38:M38"/>
    <mergeCell ref="B34:I34"/>
    <mergeCell ref="J24:K24"/>
    <mergeCell ref="H24:I24"/>
    <mergeCell ref="L24:M24"/>
    <mergeCell ref="F30:K30"/>
    <mergeCell ref="K34:M34"/>
    <mergeCell ref="B24:G24"/>
    <mergeCell ref="J22:K22"/>
    <mergeCell ref="L22:M22"/>
    <mergeCell ref="Q22:T22"/>
    <mergeCell ref="S27:T27"/>
    <mergeCell ref="P37:X37"/>
    <mergeCell ref="J23:K23"/>
    <mergeCell ref="L23:M23"/>
    <mergeCell ref="Q27:R27"/>
    <mergeCell ref="P40:X40"/>
    <mergeCell ref="P41:X41"/>
    <mergeCell ref="P38:X38"/>
    <mergeCell ref="N23:P23"/>
    <mergeCell ref="N24:P24"/>
    <mergeCell ref="V23:W23"/>
    <mergeCell ref="Q24:T24"/>
    <mergeCell ref="V24:W24"/>
    <mergeCell ref="Q23:T23"/>
    <mergeCell ref="O27:P27"/>
    <mergeCell ref="H23:I23"/>
    <mergeCell ref="V19:X19"/>
    <mergeCell ref="V20:W20"/>
    <mergeCell ref="Q21:T21"/>
    <mergeCell ref="V21:W21"/>
    <mergeCell ref="U19:U20"/>
    <mergeCell ref="V22:W22"/>
    <mergeCell ref="N19:P20"/>
    <mergeCell ref="L21:M21"/>
    <mergeCell ref="N22:P22"/>
    <mergeCell ref="J21:K21"/>
    <mergeCell ref="B23:G23"/>
    <mergeCell ref="F31:K31"/>
    <mergeCell ref="L27:M27"/>
    <mergeCell ref="D27:K27"/>
    <mergeCell ref="F28:K28"/>
    <mergeCell ref="F29:K29"/>
    <mergeCell ref="B22:G22"/>
    <mergeCell ref="H21:I21"/>
    <mergeCell ref="H22:I22"/>
    <mergeCell ref="Q19:T20"/>
    <mergeCell ref="B19:G20"/>
    <mergeCell ref="D10:D11"/>
    <mergeCell ref="H19:I20"/>
    <mergeCell ref="J19:K20"/>
    <mergeCell ref="L19:M20"/>
    <mergeCell ref="F10:M10"/>
    <mergeCell ref="N21:P21"/>
    <mergeCell ref="B21:G21"/>
    <mergeCell ref="B2:Y2"/>
    <mergeCell ref="O10:O11"/>
    <mergeCell ref="C4:M4"/>
    <mergeCell ref="C5:M5"/>
    <mergeCell ref="C6:M6"/>
    <mergeCell ref="C7:M7"/>
    <mergeCell ref="C8:M8"/>
    <mergeCell ref="B10:B11"/>
  </mergeCells>
  <conditionalFormatting sqref="M17">
    <cfRule type="expression" priority="1" dxfId="78" stopIfTrue="1">
      <formula>D17=0</formula>
    </cfRule>
  </conditionalFormatting>
  <conditionalFormatting sqref="B12:B15">
    <cfRule type="expression" priority="2" dxfId="75" stopIfTrue="1">
      <formula>D12=0</formula>
    </cfRule>
  </conditionalFormatting>
  <conditionalFormatting sqref="P40:X40 P37:X37 C4:C8 D12:D15 K34:M34">
    <cfRule type="cellIs" priority="3" dxfId="75" operator="equal" stopIfTrue="1">
      <formula>0</formula>
    </cfRule>
  </conditionalFormatting>
  <conditionalFormatting sqref="L28:T31">
    <cfRule type="expression" priority="4" dxfId="75" stopIfTrue="1">
      <formula>$O$56=0</formula>
    </cfRule>
  </conditionalFormatting>
  <conditionalFormatting sqref="F12:M12 B21:X21">
    <cfRule type="expression" priority="5" dxfId="75" stopIfTrue="1">
      <formula>$D$12=0</formula>
    </cfRule>
  </conditionalFormatting>
  <conditionalFormatting sqref="F13:M13 B22:X22 O12:O13">
    <cfRule type="expression" priority="6" dxfId="75" stopIfTrue="1">
      <formula>$D$13=0</formula>
    </cfRule>
  </conditionalFormatting>
  <conditionalFormatting sqref="F14:M14 O14 B23:X23">
    <cfRule type="expression" priority="7" dxfId="75" stopIfTrue="1">
      <formula>$D$14=0</formula>
    </cfRule>
  </conditionalFormatting>
  <conditionalFormatting sqref="F15:M15 O15 B24:X24">
    <cfRule type="expression" priority="8" dxfId="75" stopIfTrue="1">
      <formula>$D$15=0</formula>
    </cfRule>
  </conditionalFormatting>
  <conditionalFormatting sqref="O17:V17 F17:L17">
    <cfRule type="expression" priority="9" dxfId="78" stopIfTrue="1">
      <formula>$D$15=0</formula>
    </cfRule>
  </conditionalFormatting>
  <conditionalFormatting sqref="D16:D17">
    <cfRule type="cellIs" priority="10" dxfId="78" operator="equal" stopIfTrue="1">
      <formula>0</formula>
    </cfRule>
  </conditionalFormatting>
  <conditionalFormatting sqref="F16:M16 X17:Y17 O16">
    <cfRule type="expression" priority="11" dxfId="78" stopIfTrue="1">
      <formula>$D$16=0</formula>
    </cfRule>
  </conditionalFormatting>
  <printOptions/>
  <pageMargins left="0.17" right="0.28" top="0.25" bottom="0.2" header="0.17" footer="0.17"/>
  <pageSetup horizontalDpi="600" verticalDpi="600" orientation="landscape" paperSize="9" scale="68" r:id="rId1"/>
  <rowBreaks count="1" manualBreakCount="1">
    <brk id="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2:O99"/>
  <sheetViews>
    <sheetView view="pageBreakPreview" zoomScale="75" zoomScaleNormal="75" zoomScaleSheetLayoutView="75" zoomScalePageLayoutView="0" workbookViewId="0" topLeftCell="A1">
      <selection activeCell="E6" sqref="E6:I6"/>
    </sheetView>
  </sheetViews>
  <sheetFormatPr defaultColWidth="9.00390625" defaultRowHeight="12.75"/>
  <cols>
    <col min="1" max="1" width="6.375" style="10" customWidth="1"/>
    <col min="2" max="2" width="5.625" style="12" customWidth="1"/>
    <col min="3" max="3" width="30.625" style="10" customWidth="1"/>
    <col min="4" max="4" width="16.25390625" style="10" customWidth="1"/>
    <col min="5" max="5" width="10.25390625" style="10" customWidth="1"/>
    <col min="6" max="8" width="8.625" style="11" hidden="1" customWidth="1"/>
    <col min="9" max="9" width="11.00390625" style="10" customWidth="1"/>
    <col min="10" max="10" width="10.875" style="10" customWidth="1"/>
    <col min="11" max="13" width="5.75390625" style="11" hidden="1" customWidth="1"/>
    <col min="14" max="14" width="10.875" style="10" hidden="1" customWidth="1"/>
    <col min="15" max="15" width="11.375" style="10" customWidth="1"/>
    <col min="16" max="16384" width="9.125" style="10" customWidth="1"/>
  </cols>
  <sheetData>
    <row r="1" ht="6" customHeight="1"/>
    <row r="2" spans="2:15" ht="54.75" customHeight="1">
      <c r="B2" s="184" t="s">
        <v>167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2:10" ht="15.75">
      <c r="B3" s="254" t="str">
        <f>'Заповнюємо № 1'!FY109</f>
        <v>Район</v>
      </c>
      <c r="C3" s="254"/>
      <c r="D3" s="43">
        <f>'Заповнюємо № 1'!FY103</f>
      </c>
      <c r="E3" s="6"/>
      <c r="I3" s="3"/>
      <c r="J3" s="3"/>
    </row>
    <row r="4" spans="2:10" ht="15.75">
      <c r="B4" s="254" t="s">
        <v>8</v>
      </c>
      <c r="C4" s="254"/>
      <c r="D4" s="43">
        <f>'Заповнюємо № 1'!D4</f>
        <v>0</v>
      </c>
      <c r="E4" s="6"/>
      <c r="I4" s="3"/>
      <c r="J4" s="3"/>
    </row>
    <row r="5" spans="2:10" ht="15.75">
      <c r="B5" s="254" t="s">
        <v>9</v>
      </c>
      <c r="C5" s="254"/>
      <c r="D5" s="43">
        <f>'Заповнюємо № 1'!D5</f>
        <v>0</v>
      </c>
      <c r="E5" s="5"/>
      <c r="I5" s="3"/>
      <c r="J5" s="3"/>
    </row>
    <row r="6" spans="2:10" ht="15.75">
      <c r="B6" s="254" t="s">
        <v>0</v>
      </c>
      <c r="C6" s="254"/>
      <c r="D6" s="43">
        <f>'Заповнюємо № 1'!D6</f>
        <v>0</v>
      </c>
      <c r="E6" s="257" t="s">
        <v>162</v>
      </c>
      <c r="F6" s="257"/>
      <c r="G6" s="257"/>
      <c r="H6" s="257"/>
      <c r="I6" s="257"/>
      <c r="J6" s="43">
        <f>'Заповнюємо № 1'!G6</f>
        <v>0</v>
      </c>
    </row>
    <row r="7" spans="2:10" ht="15.75">
      <c r="B7" s="254" t="s">
        <v>19</v>
      </c>
      <c r="C7" s="254"/>
      <c r="D7" s="43">
        <f>'Заповнюємо № 1'!FY42</f>
        <v>0</v>
      </c>
      <c r="E7" s="5"/>
      <c r="I7" s="3"/>
      <c r="J7" s="3"/>
    </row>
    <row r="8" spans="2:15" ht="15.75">
      <c r="B8" s="254" t="s">
        <v>20</v>
      </c>
      <c r="C8" s="254"/>
      <c r="D8" s="55">
        <f>'Заповнюємо № 1'!D9</f>
        <v>41254</v>
      </c>
      <c r="E8" s="258" t="s">
        <v>163</v>
      </c>
      <c r="F8" s="258"/>
      <c r="G8" s="258"/>
      <c r="H8" s="258"/>
      <c r="I8" s="258"/>
      <c r="J8" s="258"/>
      <c r="O8" s="177">
        <f>'Заповнюємо № 1'!D7</f>
        <v>0</v>
      </c>
    </row>
    <row r="9" spans="2:10" ht="15.75">
      <c r="B9" s="254" t="s">
        <v>10</v>
      </c>
      <c r="C9" s="254"/>
      <c r="D9" s="43">
        <f>'Заповнюємо № 1'!D10</f>
        <v>0</v>
      </c>
      <c r="E9" s="5"/>
      <c r="I9" s="3"/>
      <c r="J9" s="3"/>
    </row>
    <row r="10" spans="2:10" ht="15.75">
      <c r="B10" s="254" t="s">
        <v>21</v>
      </c>
      <c r="C10" s="254"/>
      <c r="D10" s="43">
        <f>IF('Заповнюємо № 1'!GA14=1,"Спеціаліст",IF('Заповнюємо № 1'!GA14=2,"І категорія",IF('Заповнюємо № 1'!GA14=3,"ІІ категорія",IF('Заповнюємо № 1'!GA14=4,"Вища категорія",""))))</f>
      </c>
      <c r="E10" s="56" t="s">
        <v>22</v>
      </c>
      <c r="I10" s="43">
        <f>IF('Заповнюємо № 1'!GA9=1,"Старший учитель",IF('Заповнюємо № 1'!GA9=2,"Учитель-методист",""))</f>
      </c>
      <c r="J10" s="3"/>
    </row>
    <row r="11" spans="2:10" ht="15" customHeight="1">
      <c r="B11" s="254" t="s">
        <v>23</v>
      </c>
      <c r="C11" s="254"/>
      <c r="D11" s="43">
        <f>'Заповнюємо № 1'!D12</f>
        <v>0</v>
      </c>
      <c r="E11" s="5"/>
      <c r="I11" s="3"/>
      <c r="J11" s="3"/>
    </row>
    <row r="12" ht="7.5" customHeight="1" thickBot="1"/>
    <row r="13" spans="2:15" ht="55.5" customHeight="1" thickBot="1">
      <c r="B13" s="255" t="s">
        <v>3</v>
      </c>
      <c r="C13" s="259" t="s">
        <v>4</v>
      </c>
      <c r="D13" s="260"/>
      <c r="E13" s="261"/>
      <c r="F13" s="13"/>
      <c r="G13" s="13"/>
      <c r="H13" s="13"/>
      <c r="I13" s="193" t="s">
        <v>148</v>
      </c>
      <c r="J13" s="194"/>
      <c r="K13" s="14"/>
      <c r="L13" s="14"/>
      <c r="M13" s="14"/>
      <c r="N13" s="265"/>
      <c r="O13" s="267" t="s">
        <v>14</v>
      </c>
    </row>
    <row r="14" spans="2:15" ht="102.75" customHeight="1" thickBot="1">
      <c r="B14" s="256"/>
      <c r="C14" s="262"/>
      <c r="D14" s="263"/>
      <c r="E14" s="264"/>
      <c r="F14" s="13"/>
      <c r="G14" s="13"/>
      <c r="H14" s="13"/>
      <c r="I14" s="45" t="s">
        <v>5</v>
      </c>
      <c r="J14" s="46" t="s">
        <v>6</v>
      </c>
      <c r="K14" s="15"/>
      <c r="L14" s="15"/>
      <c r="M14" s="15"/>
      <c r="N14" s="266"/>
      <c r="O14" s="268"/>
    </row>
    <row r="15" spans="2:15" ht="17.25" customHeight="1" thickBot="1">
      <c r="B15" s="16">
        <f>'Заповнюємо № 1'!B17</f>
        <v>1</v>
      </c>
      <c r="C15" s="238">
        <f>'Заповнюємо № 1'!C17</f>
        <v>0</v>
      </c>
      <c r="D15" s="239"/>
      <c r="E15" s="240"/>
      <c r="F15" s="18"/>
      <c r="G15" s="18"/>
      <c r="H15" s="18"/>
      <c r="I15" s="17">
        <f>'Заповнюємо № 1'!D17</f>
        <v>0</v>
      </c>
      <c r="J15" s="17">
        <f>'Заповнюємо № 1'!E17</f>
        <v>0</v>
      </c>
      <c r="K15" s="19"/>
      <c r="L15" s="19"/>
      <c r="M15" s="19"/>
      <c r="N15" s="20"/>
      <c r="O15" s="20">
        <f aca="true" t="shared" si="0" ref="O15:O50">IF(J15&lt;&gt;I15,"розбіжність","")</f>
      </c>
    </row>
    <row r="16" spans="2:15" ht="17.25" customHeight="1" thickBot="1">
      <c r="B16" s="16">
        <f>'Заповнюємо № 1'!B18</f>
        <v>2</v>
      </c>
      <c r="C16" s="238">
        <f>'Заповнюємо № 1'!C18</f>
        <v>0</v>
      </c>
      <c r="D16" s="239"/>
      <c r="E16" s="240"/>
      <c r="F16" s="18"/>
      <c r="G16" s="18"/>
      <c r="H16" s="18"/>
      <c r="I16" s="17">
        <f>'Заповнюємо № 1'!D18</f>
        <v>0</v>
      </c>
      <c r="J16" s="17">
        <f>'Заповнюємо № 1'!E18</f>
        <v>0</v>
      </c>
      <c r="K16" s="19"/>
      <c r="L16" s="19"/>
      <c r="M16" s="19"/>
      <c r="N16" s="20"/>
      <c r="O16" s="20">
        <f t="shared" si="0"/>
      </c>
    </row>
    <row r="17" spans="2:15" ht="17.25" customHeight="1" thickBot="1">
      <c r="B17" s="16">
        <f>'Заповнюємо № 1'!B19</f>
        <v>3</v>
      </c>
      <c r="C17" s="238">
        <f>'Заповнюємо № 1'!C19</f>
        <v>0</v>
      </c>
      <c r="D17" s="239"/>
      <c r="E17" s="240"/>
      <c r="F17" s="18"/>
      <c r="G17" s="18"/>
      <c r="H17" s="18"/>
      <c r="I17" s="17">
        <f>'Заповнюємо № 1'!D19</f>
        <v>0</v>
      </c>
      <c r="J17" s="17">
        <f>'Заповнюємо № 1'!E19</f>
        <v>0</v>
      </c>
      <c r="K17" s="19"/>
      <c r="L17" s="19"/>
      <c r="M17" s="19"/>
      <c r="N17" s="20"/>
      <c r="O17" s="20">
        <f t="shared" si="0"/>
      </c>
    </row>
    <row r="18" spans="2:15" ht="17.25" customHeight="1" thickBot="1">
      <c r="B18" s="16">
        <f>'Заповнюємо № 1'!B20</f>
        <v>4</v>
      </c>
      <c r="C18" s="238">
        <f>'Заповнюємо № 1'!C20</f>
        <v>0</v>
      </c>
      <c r="D18" s="239"/>
      <c r="E18" s="240"/>
      <c r="F18" s="18"/>
      <c r="G18" s="18"/>
      <c r="H18" s="18"/>
      <c r="I18" s="17">
        <f>'Заповнюємо № 1'!D20</f>
        <v>0</v>
      </c>
      <c r="J18" s="17">
        <f>'Заповнюємо № 1'!E20</f>
        <v>0</v>
      </c>
      <c r="K18" s="19"/>
      <c r="L18" s="19"/>
      <c r="M18" s="19"/>
      <c r="N18" s="20"/>
      <c r="O18" s="20">
        <f t="shared" si="0"/>
      </c>
    </row>
    <row r="19" spans="2:15" ht="17.25" customHeight="1" thickBot="1">
      <c r="B19" s="16">
        <f>'Заповнюємо № 1'!B21</f>
        <v>5</v>
      </c>
      <c r="C19" s="238">
        <f>'Заповнюємо № 1'!C21</f>
        <v>0</v>
      </c>
      <c r="D19" s="239"/>
      <c r="E19" s="240"/>
      <c r="F19" s="18"/>
      <c r="G19" s="18"/>
      <c r="H19" s="18"/>
      <c r="I19" s="17">
        <f>'Заповнюємо № 1'!D21</f>
        <v>0</v>
      </c>
      <c r="J19" s="17">
        <f>'Заповнюємо № 1'!E21</f>
        <v>0</v>
      </c>
      <c r="K19" s="19"/>
      <c r="L19" s="19"/>
      <c r="M19" s="19"/>
      <c r="N19" s="20"/>
      <c r="O19" s="20">
        <f t="shared" si="0"/>
      </c>
    </row>
    <row r="20" spans="2:15" ht="17.25" customHeight="1" thickBot="1">
      <c r="B20" s="16">
        <f>'Заповнюємо № 1'!B22</f>
        <v>6</v>
      </c>
      <c r="C20" s="238">
        <f>'Заповнюємо № 1'!C22</f>
        <v>0</v>
      </c>
      <c r="D20" s="239"/>
      <c r="E20" s="240"/>
      <c r="F20" s="18"/>
      <c r="G20" s="18"/>
      <c r="H20" s="18"/>
      <c r="I20" s="17">
        <f>'Заповнюємо № 1'!D22</f>
        <v>0</v>
      </c>
      <c r="J20" s="17">
        <f>'Заповнюємо № 1'!E22</f>
        <v>0</v>
      </c>
      <c r="K20" s="19"/>
      <c r="L20" s="19"/>
      <c r="M20" s="19"/>
      <c r="N20" s="20"/>
      <c r="O20" s="20">
        <f t="shared" si="0"/>
      </c>
    </row>
    <row r="21" spans="2:15" ht="17.25" customHeight="1" thickBot="1">
      <c r="B21" s="16">
        <f>'Заповнюємо № 1'!B23</f>
        <v>7</v>
      </c>
      <c r="C21" s="238">
        <f>'Заповнюємо № 1'!C23</f>
        <v>0</v>
      </c>
      <c r="D21" s="239"/>
      <c r="E21" s="240"/>
      <c r="F21" s="18"/>
      <c r="G21" s="18"/>
      <c r="H21" s="18"/>
      <c r="I21" s="17">
        <f>'Заповнюємо № 1'!D23</f>
        <v>0</v>
      </c>
      <c r="J21" s="17">
        <f>'Заповнюємо № 1'!E23</f>
        <v>0</v>
      </c>
      <c r="K21" s="19"/>
      <c r="L21" s="19"/>
      <c r="M21" s="19"/>
      <c r="N21" s="20"/>
      <c r="O21" s="20">
        <f t="shared" si="0"/>
      </c>
    </row>
    <row r="22" spans="2:15" ht="17.25" customHeight="1" thickBot="1">
      <c r="B22" s="16">
        <f>'Заповнюємо № 1'!B24</f>
        <v>8</v>
      </c>
      <c r="C22" s="238">
        <f>'Заповнюємо № 1'!C24</f>
        <v>0</v>
      </c>
      <c r="D22" s="239"/>
      <c r="E22" s="240"/>
      <c r="F22" s="18"/>
      <c r="G22" s="18"/>
      <c r="H22" s="18"/>
      <c r="I22" s="17">
        <f>'Заповнюємо № 1'!D24</f>
        <v>0</v>
      </c>
      <c r="J22" s="17">
        <f>'Заповнюємо № 1'!E24</f>
        <v>0</v>
      </c>
      <c r="K22" s="19"/>
      <c r="L22" s="19"/>
      <c r="M22" s="19"/>
      <c r="N22" s="20"/>
      <c r="O22" s="20">
        <f t="shared" si="0"/>
      </c>
    </row>
    <row r="23" spans="2:15" ht="17.25" customHeight="1" thickBot="1">
      <c r="B23" s="16">
        <f>'Заповнюємо № 1'!B25</f>
        <v>9</v>
      </c>
      <c r="C23" s="238">
        <f>'Заповнюємо № 1'!C25</f>
        <v>0</v>
      </c>
      <c r="D23" s="239"/>
      <c r="E23" s="240"/>
      <c r="F23" s="18"/>
      <c r="G23" s="18"/>
      <c r="H23" s="18"/>
      <c r="I23" s="17">
        <f>'Заповнюємо № 1'!D25</f>
        <v>0</v>
      </c>
      <c r="J23" s="17">
        <f>'Заповнюємо № 1'!E25</f>
        <v>0</v>
      </c>
      <c r="K23" s="19"/>
      <c r="L23" s="19"/>
      <c r="M23" s="19"/>
      <c r="N23" s="20"/>
      <c r="O23" s="20">
        <f t="shared" si="0"/>
      </c>
    </row>
    <row r="24" spans="2:15" ht="17.25" customHeight="1" thickBot="1">
      <c r="B24" s="16">
        <f>'Заповнюємо № 1'!B26</f>
        <v>10</v>
      </c>
      <c r="C24" s="238">
        <f>'Заповнюємо № 1'!C26</f>
        <v>0</v>
      </c>
      <c r="D24" s="239"/>
      <c r="E24" s="240"/>
      <c r="F24" s="18"/>
      <c r="G24" s="18"/>
      <c r="H24" s="18"/>
      <c r="I24" s="17">
        <f>'Заповнюємо № 1'!D26</f>
        <v>0</v>
      </c>
      <c r="J24" s="17">
        <f>'Заповнюємо № 1'!E26</f>
        <v>0</v>
      </c>
      <c r="K24" s="19"/>
      <c r="L24" s="19"/>
      <c r="M24" s="19"/>
      <c r="N24" s="20"/>
      <c r="O24" s="20">
        <f t="shared" si="0"/>
      </c>
    </row>
    <row r="25" spans="2:15" ht="17.25" customHeight="1" thickBot="1">
      <c r="B25" s="16">
        <f>'Заповнюємо № 1'!B27</f>
        <v>11</v>
      </c>
      <c r="C25" s="238">
        <f>'Заповнюємо № 1'!C27</f>
        <v>0</v>
      </c>
      <c r="D25" s="239"/>
      <c r="E25" s="240"/>
      <c r="F25" s="18"/>
      <c r="G25" s="18"/>
      <c r="H25" s="18"/>
      <c r="I25" s="17">
        <f>'Заповнюємо № 1'!D27</f>
        <v>0</v>
      </c>
      <c r="J25" s="17">
        <f>'Заповнюємо № 1'!E27</f>
        <v>0</v>
      </c>
      <c r="K25" s="19"/>
      <c r="L25" s="19"/>
      <c r="M25" s="19"/>
      <c r="N25" s="20"/>
      <c r="O25" s="20">
        <f t="shared" si="0"/>
      </c>
    </row>
    <row r="26" spans="2:15" ht="17.25" customHeight="1" thickBot="1">
      <c r="B26" s="16">
        <f>'Заповнюємо № 1'!B28</f>
        <v>12</v>
      </c>
      <c r="C26" s="238">
        <f>'Заповнюємо № 1'!C28</f>
        <v>0</v>
      </c>
      <c r="D26" s="239"/>
      <c r="E26" s="240"/>
      <c r="F26" s="18"/>
      <c r="G26" s="18"/>
      <c r="H26" s="18"/>
      <c r="I26" s="17">
        <f>'Заповнюємо № 1'!D28</f>
        <v>0</v>
      </c>
      <c r="J26" s="17">
        <f>'Заповнюємо № 1'!E28</f>
        <v>0</v>
      </c>
      <c r="K26" s="19"/>
      <c r="L26" s="19"/>
      <c r="M26" s="19"/>
      <c r="N26" s="20"/>
      <c r="O26" s="20">
        <f t="shared" si="0"/>
      </c>
    </row>
    <row r="27" spans="2:15" ht="17.25" customHeight="1" thickBot="1">
      <c r="B27" s="16">
        <f>'Заповнюємо № 1'!B29</f>
        <v>13</v>
      </c>
      <c r="C27" s="238">
        <f>'Заповнюємо № 1'!C29</f>
        <v>0</v>
      </c>
      <c r="D27" s="239"/>
      <c r="E27" s="240"/>
      <c r="F27" s="18"/>
      <c r="G27" s="18"/>
      <c r="H27" s="18"/>
      <c r="I27" s="17">
        <f>'Заповнюємо № 1'!D29</f>
        <v>0</v>
      </c>
      <c r="J27" s="17">
        <f>'Заповнюємо № 1'!E29</f>
        <v>0</v>
      </c>
      <c r="K27" s="19"/>
      <c r="L27" s="19"/>
      <c r="M27" s="19"/>
      <c r="N27" s="20"/>
      <c r="O27" s="20">
        <f t="shared" si="0"/>
      </c>
    </row>
    <row r="28" spans="2:15" ht="17.25" customHeight="1" thickBot="1">
      <c r="B28" s="16">
        <f>'Заповнюємо № 1'!B30</f>
        <v>14</v>
      </c>
      <c r="C28" s="238">
        <f>'Заповнюємо № 1'!C30</f>
        <v>0</v>
      </c>
      <c r="D28" s="239"/>
      <c r="E28" s="240"/>
      <c r="F28" s="18"/>
      <c r="G28" s="18"/>
      <c r="H28" s="18"/>
      <c r="I28" s="17">
        <f>'Заповнюємо № 1'!D30</f>
        <v>0</v>
      </c>
      <c r="J28" s="17">
        <f>'Заповнюємо № 1'!E30</f>
        <v>0</v>
      </c>
      <c r="K28" s="19"/>
      <c r="L28" s="19"/>
      <c r="M28" s="19"/>
      <c r="N28" s="20"/>
      <c r="O28" s="20">
        <f t="shared" si="0"/>
      </c>
    </row>
    <row r="29" spans="2:15" ht="17.25" customHeight="1" thickBot="1">
      <c r="B29" s="16">
        <f>'Заповнюємо № 1'!B31</f>
        <v>15</v>
      </c>
      <c r="C29" s="238">
        <f>'Заповнюємо № 1'!C31</f>
        <v>0</v>
      </c>
      <c r="D29" s="239"/>
      <c r="E29" s="240"/>
      <c r="F29" s="18"/>
      <c r="G29" s="18"/>
      <c r="H29" s="18"/>
      <c r="I29" s="17">
        <f>'Заповнюємо № 1'!D31</f>
        <v>0</v>
      </c>
      <c r="J29" s="17">
        <f>'Заповнюємо № 1'!E31</f>
        <v>0</v>
      </c>
      <c r="K29" s="19"/>
      <c r="L29" s="19"/>
      <c r="M29" s="19"/>
      <c r="N29" s="20"/>
      <c r="O29" s="20">
        <f t="shared" si="0"/>
      </c>
    </row>
    <row r="30" spans="2:15" ht="17.25" customHeight="1" thickBot="1">
      <c r="B30" s="16">
        <f>'Заповнюємо № 1'!B32</f>
        <v>16</v>
      </c>
      <c r="C30" s="238">
        <f>'Заповнюємо № 1'!C32</f>
        <v>0</v>
      </c>
      <c r="D30" s="239"/>
      <c r="E30" s="240"/>
      <c r="F30" s="18"/>
      <c r="G30" s="18"/>
      <c r="H30" s="18"/>
      <c r="I30" s="17">
        <f>'Заповнюємо № 1'!D32</f>
        <v>0</v>
      </c>
      <c r="J30" s="17">
        <f>'Заповнюємо № 1'!E32</f>
        <v>0</v>
      </c>
      <c r="K30" s="19"/>
      <c r="L30" s="19"/>
      <c r="M30" s="19"/>
      <c r="N30" s="20"/>
      <c r="O30" s="20">
        <f t="shared" si="0"/>
      </c>
    </row>
    <row r="31" spans="2:15" ht="17.25" customHeight="1" thickBot="1">
      <c r="B31" s="16">
        <f>'Заповнюємо № 1'!B33</f>
        <v>17</v>
      </c>
      <c r="C31" s="238">
        <f>'Заповнюємо № 1'!C33</f>
        <v>0</v>
      </c>
      <c r="D31" s="239"/>
      <c r="E31" s="240"/>
      <c r="F31" s="18"/>
      <c r="G31" s="18"/>
      <c r="H31" s="18"/>
      <c r="I31" s="17">
        <f>'Заповнюємо № 1'!D33</f>
        <v>0</v>
      </c>
      <c r="J31" s="17">
        <f>'Заповнюємо № 1'!E33</f>
        <v>0</v>
      </c>
      <c r="K31" s="19"/>
      <c r="L31" s="19"/>
      <c r="M31" s="19"/>
      <c r="N31" s="20"/>
      <c r="O31" s="20">
        <f t="shared" si="0"/>
      </c>
    </row>
    <row r="32" spans="2:15" ht="17.25" customHeight="1" thickBot="1">
      <c r="B32" s="16">
        <f>'Заповнюємо № 1'!B34</f>
        <v>18</v>
      </c>
      <c r="C32" s="238">
        <f>'Заповнюємо № 1'!C34</f>
        <v>0</v>
      </c>
      <c r="D32" s="239"/>
      <c r="E32" s="240"/>
      <c r="F32" s="18"/>
      <c r="G32" s="18"/>
      <c r="H32" s="18"/>
      <c r="I32" s="17">
        <f>'Заповнюємо № 1'!D34</f>
        <v>0</v>
      </c>
      <c r="J32" s="17">
        <f>'Заповнюємо № 1'!E34</f>
        <v>0</v>
      </c>
      <c r="K32" s="19"/>
      <c r="L32" s="19"/>
      <c r="M32" s="19"/>
      <c r="N32" s="20"/>
      <c r="O32" s="20">
        <f t="shared" si="0"/>
      </c>
    </row>
    <row r="33" spans="2:15" ht="17.25" customHeight="1" thickBot="1">
      <c r="B33" s="16">
        <f>'Заповнюємо № 1'!B35</f>
        <v>19</v>
      </c>
      <c r="C33" s="238">
        <f>'Заповнюємо № 1'!C35</f>
        <v>0</v>
      </c>
      <c r="D33" s="239"/>
      <c r="E33" s="240"/>
      <c r="F33" s="18"/>
      <c r="G33" s="18"/>
      <c r="H33" s="18"/>
      <c r="I33" s="17">
        <f>'Заповнюємо № 1'!D35</f>
        <v>0</v>
      </c>
      <c r="J33" s="17">
        <f>'Заповнюємо № 1'!E35</f>
        <v>0</v>
      </c>
      <c r="K33" s="19"/>
      <c r="L33" s="19"/>
      <c r="M33" s="19"/>
      <c r="N33" s="20"/>
      <c r="O33" s="20">
        <f t="shared" si="0"/>
      </c>
    </row>
    <row r="34" spans="2:15" ht="17.25" customHeight="1" thickBot="1">
      <c r="B34" s="16">
        <f>'Заповнюємо № 1'!B36</f>
        <v>20</v>
      </c>
      <c r="C34" s="238">
        <f>'Заповнюємо № 1'!C36</f>
        <v>0</v>
      </c>
      <c r="D34" s="239"/>
      <c r="E34" s="240"/>
      <c r="F34" s="18"/>
      <c r="G34" s="18"/>
      <c r="H34" s="18"/>
      <c r="I34" s="17">
        <f>'Заповнюємо № 1'!D36</f>
        <v>0</v>
      </c>
      <c r="J34" s="17">
        <f>'Заповнюємо № 1'!E36</f>
        <v>0</v>
      </c>
      <c r="K34" s="19"/>
      <c r="L34" s="19"/>
      <c r="M34" s="19"/>
      <c r="N34" s="20"/>
      <c r="O34" s="20">
        <f t="shared" si="0"/>
      </c>
    </row>
    <row r="35" spans="2:15" ht="17.25" customHeight="1" thickBot="1">
      <c r="B35" s="16">
        <f>'Заповнюємо № 1'!B37</f>
        <v>21</v>
      </c>
      <c r="C35" s="238">
        <f>'Заповнюємо № 1'!C37</f>
        <v>0</v>
      </c>
      <c r="D35" s="239"/>
      <c r="E35" s="240"/>
      <c r="F35" s="18"/>
      <c r="G35" s="18"/>
      <c r="H35" s="18"/>
      <c r="I35" s="17">
        <f>'Заповнюємо № 1'!D37</f>
        <v>0</v>
      </c>
      <c r="J35" s="17">
        <f>'Заповнюємо № 1'!E37</f>
        <v>0</v>
      </c>
      <c r="K35" s="19"/>
      <c r="L35" s="19"/>
      <c r="M35" s="19"/>
      <c r="N35" s="20"/>
      <c r="O35" s="20">
        <f t="shared" si="0"/>
      </c>
    </row>
    <row r="36" spans="2:15" ht="17.25" customHeight="1" thickBot="1">
      <c r="B36" s="16">
        <f>'Заповнюємо № 1'!B38</f>
        <v>22</v>
      </c>
      <c r="C36" s="238">
        <f>'Заповнюємо № 1'!C38</f>
        <v>0</v>
      </c>
      <c r="D36" s="239"/>
      <c r="E36" s="240"/>
      <c r="F36" s="18"/>
      <c r="G36" s="18"/>
      <c r="H36" s="18"/>
      <c r="I36" s="17">
        <f>'Заповнюємо № 1'!D38</f>
        <v>0</v>
      </c>
      <c r="J36" s="17">
        <f>'Заповнюємо № 1'!E38</f>
        <v>0</v>
      </c>
      <c r="K36" s="19"/>
      <c r="L36" s="19"/>
      <c r="M36" s="19"/>
      <c r="N36" s="20"/>
      <c r="O36" s="20">
        <f t="shared" si="0"/>
      </c>
    </row>
    <row r="37" spans="2:15" ht="17.25" customHeight="1" thickBot="1">
      <c r="B37" s="16">
        <f>'Заповнюємо № 1'!B39</f>
        <v>23</v>
      </c>
      <c r="C37" s="238">
        <f>'Заповнюємо № 1'!C39</f>
        <v>0</v>
      </c>
      <c r="D37" s="239"/>
      <c r="E37" s="240"/>
      <c r="F37" s="18"/>
      <c r="G37" s="18"/>
      <c r="H37" s="18"/>
      <c r="I37" s="17">
        <f>'Заповнюємо № 1'!D39</f>
        <v>0</v>
      </c>
      <c r="J37" s="17">
        <f>'Заповнюємо № 1'!E39</f>
        <v>0</v>
      </c>
      <c r="K37" s="19"/>
      <c r="L37" s="19"/>
      <c r="M37" s="19"/>
      <c r="N37" s="20"/>
      <c r="O37" s="20">
        <f t="shared" si="0"/>
      </c>
    </row>
    <row r="38" spans="2:15" ht="17.25" customHeight="1" thickBot="1">
      <c r="B38" s="16">
        <f>'Заповнюємо № 1'!B40</f>
        <v>24</v>
      </c>
      <c r="C38" s="238">
        <f>'Заповнюємо № 1'!C40</f>
        <v>0</v>
      </c>
      <c r="D38" s="239"/>
      <c r="E38" s="240"/>
      <c r="F38" s="18"/>
      <c r="G38" s="18"/>
      <c r="H38" s="18"/>
      <c r="I38" s="17">
        <f>'Заповнюємо № 1'!D40</f>
        <v>0</v>
      </c>
      <c r="J38" s="17">
        <f>'Заповнюємо № 1'!E40</f>
        <v>0</v>
      </c>
      <c r="K38" s="19"/>
      <c r="L38" s="19"/>
      <c r="M38" s="19"/>
      <c r="N38" s="20"/>
      <c r="O38" s="20">
        <f t="shared" si="0"/>
      </c>
    </row>
    <row r="39" spans="2:15" ht="17.25" customHeight="1" thickBot="1">
      <c r="B39" s="16">
        <f>'Заповнюємо № 1'!B41</f>
        <v>25</v>
      </c>
      <c r="C39" s="238">
        <f>'Заповнюємо № 1'!C41</f>
        <v>0</v>
      </c>
      <c r="D39" s="239"/>
      <c r="E39" s="240"/>
      <c r="F39" s="18"/>
      <c r="G39" s="18"/>
      <c r="H39" s="18"/>
      <c r="I39" s="17">
        <f>'Заповнюємо № 1'!D41</f>
        <v>0</v>
      </c>
      <c r="J39" s="17">
        <f>'Заповнюємо № 1'!E41</f>
        <v>0</v>
      </c>
      <c r="K39" s="19"/>
      <c r="L39" s="19"/>
      <c r="M39" s="19"/>
      <c r="N39" s="20"/>
      <c r="O39" s="20">
        <f t="shared" si="0"/>
      </c>
    </row>
    <row r="40" spans="2:15" ht="17.25" customHeight="1" thickBot="1">
      <c r="B40" s="16">
        <f>'Заповнюємо № 1'!B42</f>
        <v>26</v>
      </c>
      <c r="C40" s="238">
        <f>'Заповнюємо № 1'!C42</f>
        <v>0</v>
      </c>
      <c r="D40" s="239"/>
      <c r="E40" s="240"/>
      <c r="F40" s="18"/>
      <c r="G40" s="18"/>
      <c r="H40" s="18"/>
      <c r="I40" s="17">
        <f>'Заповнюємо № 1'!D42</f>
        <v>0</v>
      </c>
      <c r="J40" s="17">
        <f>'Заповнюємо № 1'!E42</f>
        <v>0</v>
      </c>
      <c r="K40" s="19"/>
      <c r="L40" s="19"/>
      <c r="M40" s="19"/>
      <c r="N40" s="20"/>
      <c r="O40" s="20">
        <f t="shared" si="0"/>
      </c>
    </row>
    <row r="41" spans="2:15" ht="17.25" customHeight="1" thickBot="1">
      <c r="B41" s="16">
        <f>'Заповнюємо № 1'!B43</f>
        <v>27</v>
      </c>
      <c r="C41" s="238">
        <f>'Заповнюємо № 1'!C43</f>
        <v>0</v>
      </c>
      <c r="D41" s="239"/>
      <c r="E41" s="240"/>
      <c r="F41" s="18"/>
      <c r="G41" s="18"/>
      <c r="H41" s="18"/>
      <c r="I41" s="17">
        <f>'Заповнюємо № 1'!D43</f>
        <v>0</v>
      </c>
      <c r="J41" s="17">
        <f>'Заповнюємо № 1'!E43</f>
        <v>0</v>
      </c>
      <c r="K41" s="19"/>
      <c r="L41" s="19"/>
      <c r="M41" s="19"/>
      <c r="N41" s="20"/>
      <c r="O41" s="20">
        <f t="shared" si="0"/>
      </c>
    </row>
    <row r="42" spans="2:15" ht="17.25" customHeight="1" thickBot="1">
      <c r="B42" s="16">
        <f>'Заповнюємо № 1'!B44</f>
        <v>28</v>
      </c>
      <c r="C42" s="238">
        <f>'Заповнюємо № 1'!C44</f>
        <v>0</v>
      </c>
      <c r="D42" s="239"/>
      <c r="E42" s="240"/>
      <c r="F42" s="18"/>
      <c r="G42" s="18"/>
      <c r="H42" s="18"/>
      <c r="I42" s="17">
        <f>'Заповнюємо № 1'!D44</f>
        <v>0</v>
      </c>
      <c r="J42" s="17">
        <f>'Заповнюємо № 1'!E44</f>
        <v>0</v>
      </c>
      <c r="K42" s="19"/>
      <c r="L42" s="19"/>
      <c r="M42" s="19"/>
      <c r="N42" s="20"/>
      <c r="O42" s="20">
        <f t="shared" si="0"/>
      </c>
    </row>
    <row r="43" spans="2:15" ht="17.25" customHeight="1" thickBot="1">
      <c r="B43" s="16">
        <f>'Заповнюємо № 1'!B45</f>
        <v>29</v>
      </c>
      <c r="C43" s="238">
        <f>'Заповнюємо № 1'!C45</f>
        <v>0</v>
      </c>
      <c r="D43" s="239"/>
      <c r="E43" s="240"/>
      <c r="F43" s="18"/>
      <c r="G43" s="18"/>
      <c r="H43" s="18"/>
      <c r="I43" s="17">
        <f>'Заповнюємо № 1'!D45</f>
        <v>0</v>
      </c>
      <c r="J43" s="17">
        <f>'Заповнюємо № 1'!E45</f>
        <v>0</v>
      </c>
      <c r="K43" s="19"/>
      <c r="L43" s="19"/>
      <c r="M43" s="19"/>
      <c r="N43" s="20"/>
      <c r="O43" s="20">
        <f t="shared" si="0"/>
      </c>
    </row>
    <row r="44" spans="2:15" ht="17.25" customHeight="1" thickBot="1">
      <c r="B44" s="16">
        <f>'Заповнюємо № 1'!B46</f>
        <v>30</v>
      </c>
      <c r="C44" s="238">
        <f>'Заповнюємо № 1'!C46</f>
        <v>0</v>
      </c>
      <c r="D44" s="239"/>
      <c r="E44" s="240"/>
      <c r="F44" s="18"/>
      <c r="G44" s="18"/>
      <c r="H44" s="18"/>
      <c r="I44" s="17">
        <f>'Заповнюємо № 1'!D46</f>
        <v>0</v>
      </c>
      <c r="J44" s="17">
        <f>'Заповнюємо № 1'!E46</f>
        <v>0</v>
      </c>
      <c r="K44" s="19"/>
      <c r="L44" s="19"/>
      <c r="M44" s="19"/>
      <c r="N44" s="20"/>
      <c r="O44" s="20">
        <f t="shared" si="0"/>
      </c>
    </row>
    <row r="45" spans="2:15" ht="17.25" customHeight="1" thickBot="1">
      <c r="B45" s="16">
        <f>'Заповнюємо № 1'!B47</f>
        <v>31</v>
      </c>
      <c r="C45" s="238">
        <f>'Заповнюємо № 1'!C47</f>
        <v>0</v>
      </c>
      <c r="D45" s="239"/>
      <c r="E45" s="240"/>
      <c r="F45" s="18"/>
      <c r="G45" s="18"/>
      <c r="H45" s="18"/>
      <c r="I45" s="17">
        <f>'Заповнюємо № 1'!D47</f>
        <v>0</v>
      </c>
      <c r="J45" s="17">
        <f>'Заповнюємо № 1'!E47</f>
        <v>0</v>
      </c>
      <c r="K45" s="19"/>
      <c r="L45" s="19"/>
      <c r="M45" s="19"/>
      <c r="N45" s="20"/>
      <c r="O45" s="20">
        <f t="shared" si="0"/>
      </c>
    </row>
    <row r="46" spans="2:15" ht="17.25" customHeight="1" thickBot="1">
      <c r="B46" s="16">
        <f>'Заповнюємо № 1'!B48</f>
        <v>32</v>
      </c>
      <c r="C46" s="238">
        <f>'Заповнюємо № 1'!C48</f>
        <v>0</v>
      </c>
      <c r="D46" s="239"/>
      <c r="E46" s="240"/>
      <c r="F46" s="18"/>
      <c r="G46" s="18"/>
      <c r="H46" s="18"/>
      <c r="I46" s="17">
        <f>'Заповнюємо № 1'!D48</f>
        <v>0</v>
      </c>
      <c r="J46" s="17">
        <f>'Заповнюємо № 1'!E48</f>
        <v>0</v>
      </c>
      <c r="K46" s="19"/>
      <c r="L46" s="19"/>
      <c r="M46" s="19"/>
      <c r="N46" s="20"/>
      <c r="O46" s="20">
        <f t="shared" si="0"/>
      </c>
    </row>
    <row r="47" spans="2:15" ht="17.25" customHeight="1" thickBot="1">
      <c r="B47" s="16">
        <f>'Заповнюємо № 1'!B49</f>
        <v>33</v>
      </c>
      <c r="C47" s="238">
        <f>'Заповнюємо № 1'!C49</f>
        <v>0</v>
      </c>
      <c r="D47" s="239"/>
      <c r="E47" s="240"/>
      <c r="F47" s="18"/>
      <c r="G47" s="18"/>
      <c r="H47" s="18"/>
      <c r="I47" s="17">
        <f>'Заповнюємо № 1'!D49</f>
        <v>0</v>
      </c>
      <c r="J47" s="17">
        <f>'Заповнюємо № 1'!E49</f>
        <v>0</v>
      </c>
      <c r="K47" s="19"/>
      <c r="L47" s="19"/>
      <c r="M47" s="19"/>
      <c r="N47" s="20"/>
      <c r="O47" s="20">
        <f t="shared" si="0"/>
      </c>
    </row>
    <row r="48" spans="2:15" ht="17.25" customHeight="1" thickBot="1">
      <c r="B48" s="16">
        <f>'Заповнюємо № 1'!B50</f>
        <v>34</v>
      </c>
      <c r="C48" s="238">
        <f>'Заповнюємо № 1'!C50</f>
        <v>0</v>
      </c>
      <c r="D48" s="239"/>
      <c r="E48" s="240"/>
      <c r="F48" s="18"/>
      <c r="G48" s="18"/>
      <c r="H48" s="18"/>
      <c r="I48" s="17">
        <f>'Заповнюємо № 1'!D50</f>
        <v>0</v>
      </c>
      <c r="J48" s="17">
        <f>'Заповнюємо № 1'!E50</f>
        <v>0</v>
      </c>
      <c r="K48" s="19"/>
      <c r="L48" s="19"/>
      <c r="M48" s="19"/>
      <c r="N48" s="20"/>
      <c r="O48" s="20">
        <f t="shared" si="0"/>
      </c>
    </row>
    <row r="49" spans="2:15" ht="17.25" customHeight="1" thickBot="1">
      <c r="B49" s="16">
        <f>'Заповнюємо № 1'!B51</f>
        <v>35</v>
      </c>
      <c r="C49" s="238">
        <f>'Заповнюємо № 1'!C51</f>
        <v>0</v>
      </c>
      <c r="D49" s="239"/>
      <c r="E49" s="240"/>
      <c r="F49" s="18"/>
      <c r="G49" s="18"/>
      <c r="H49" s="18"/>
      <c r="I49" s="17">
        <f>'Заповнюємо № 1'!D51</f>
        <v>0</v>
      </c>
      <c r="J49" s="17">
        <f>'Заповнюємо № 1'!E51</f>
        <v>0</v>
      </c>
      <c r="K49" s="19"/>
      <c r="L49" s="19"/>
      <c r="M49" s="19"/>
      <c r="N49" s="20"/>
      <c r="O49" s="20">
        <f t="shared" si="0"/>
      </c>
    </row>
    <row r="50" spans="2:15" ht="17.25" customHeight="1" thickBot="1">
      <c r="B50" s="16">
        <f>'Заповнюємо № 1'!B52</f>
        <v>36</v>
      </c>
      <c r="C50" s="238">
        <f>'Заповнюємо № 1'!C52</f>
        <v>0</v>
      </c>
      <c r="D50" s="239"/>
      <c r="E50" s="240"/>
      <c r="F50" s="18"/>
      <c r="G50" s="18"/>
      <c r="H50" s="18"/>
      <c r="I50" s="17">
        <f>'Заповнюємо № 1'!D52</f>
        <v>0</v>
      </c>
      <c r="J50" s="17">
        <f>'Заповнюємо № 1'!E52</f>
        <v>0</v>
      </c>
      <c r="K50" s="19"/>
      <c r="L50" s="19"/>
      <c r="M50" s="19"/>
      <c r="N50" s="20"/>
      <c r="O50" s="20">
        <f t="shared" si="0"/>
      </c>
    </row>
    <row r="52" spans="10:15" ht="4.5" customHeight="1">
      <c r="J52" s="21"/>
      <c r="K52" s="22"/>
      <c r="L52" s="22"/>
      <c r="M52" s="22"/>
      <c r="N52" s="21"/>
      <c r="O52" s="21"/>
    </row>
    <row r="53" spans="3:9" ht="16.5" customHeight="1">
      <c r="C53" s="244" t="s">
        <v>16</v>
      </c>
      <c r="D53" s="244"/>
      <c r="E53" s="244"/>
      <c r="I53" s="79">
        <f>COUNTA('Заповнюємо № 1'!C17:C52)</f>
        <v>0</v>
      </c>
    </row>
    <row r="54" ht="7.5" customHeight="1"/>
    <row r="55" spans="3:9" ht="16.5" customHeight="1">
      <c r="C55" s="244" t="s">
        <v>17</v>
      </c>
      <c r="D55" s="244"/>
      <c r="E55" s="244"/>
      <c r="I55" s="79">
        <f>I69</f>
        <v>0</v>
      </c>
    </row>
    <row r="56" ht="16.5" customHeight="1" thickBot="1"/>
    <row r="57" spans="2:15" ht="16.5" customHeight="1">
      <c r="B57" s="274" t="s">
        <v>15</v>
      </c>
      <c r="C57" s="245" t="s">
        <v>53</v>
      </c>
      <c r="D57" s="246"/>
      <c r="E57" s="247"/>
      <c r="F57" s="166"/>
      <c r="G57" s="84"/>
      <c r="H57" s="84"/>
      <c r="I57" s="84">
        <f>COUNTIF(I15:I50,1)</f>
        <v>0</v>
      </c>
      <c r="J57" s="85">
        <f>COUNTIF(J15:J50,1)</f>
        <v>0</v>
      </c>
      <c r="K57" s="83"/>
      <c r="L57" s="24"/>
      <c r="M57" s="25"/>
      <c r="N57" s="21"/>
      <c r="O57" s="21"/>
    </row>
    <row r="58" spans="2:15" ht="16.5" customHeight="1">
      <c r="B58" s="275"/>
      <c r="C58" s="241" t="s">
        <v>51</v>
      </c>
      <c r="D58" s="242"/>
      <c r="E58" s="243"/>
      <c r="F58" s="167"/>
      <c r="G58" s="23"/>
      <c r="H58" s="23"/>
      <c r="I58" s="23">
        <f>COUNTIF(I15:I50,2)</f>
        <v>0</v>
      </c>
      <c r="J58" s="86">
        <f>COUNTIF(J15:J50,2)</f>
        <v>0</v>
      </c>
      <c r="K58" s="83"/>
      <c r="L58" s="24"/>
      <c r="M58" s="25"/>
      <c r="N58" s="21"/>
      <c r="O58" s="21"/>
    </row>
    <row r="59" spans="2:15" ht="16.5" customHeight="1" thickBot="1">
      <c r="B59" s="275"/>
      <c r="C59" s="251" t="s">
        <v>52</v>
      </c>
      <c r="D59" s="252"/>
      <c r="E59" s="253"/>
      <c r="F59" s="168"/>
      <c r="G59" s="87"/>
      <c r="H59" s="87"/>
      <c r="I59" s="87">
        <f>COUNTIF(I15:I50,3)</f>
        <v>0</v>
      </c>
      <c r="J59" s="88">
        <f>COUNTIF(J15:J50,3)</f>
        <v>0</v>
      </c>
      <c r="K59" s="83"/>
      <c r="L59" s="24"/>
      <c r="M59" s="25"/>
      <c r="N59" s="21"/>
      <c r="O59" s="21"/>
    </row>
    <row r="60" spans="2:15" ht="16.5" customHeight="1">
      <c r="B60" s="275"/>
      <c r="C60" s="245" t="s">
        <v>54</v>
      </c>
      <c r="D60" s="246"/>
      <c r="E60" s="247"/>
      <c r="F60" s="166"/>
      <c r="G60" s="84"/>
      <c r="H60" s="84"/>
      <c r="I60" s="84">
        <f>COUNTIF(I15:I50,4)</f>
        <v>0</v>
      </c>
      <c r="J60" s="85">
        <f>COUNTIF(J15:J50,4)</f>
        <v>0</v>
      </c>
      <c r="K60" s="83"/>
      <c r="L60" s="24"/>
      <c r="M60" s="25"/>
      <c r="N60" s="21"/>
      <c r="O60" s="21"/>
    </row>
    <row r="61" spans="2:15" ht="16.5" customHeight="1">
      <c r="B61" s="275"/>
      <c r="C61" s="241" t="s">
        <v>55</v>
      </c>
      <c r="D61" s="242"/>
      <c r="E61" s="243"/>
      <c r="F61" s="167"/>
      <c r="G61" s="23"/>
      <c r="H61" s="23"/>
      <c r="I61" s="23">
        <f>COUNTIF(I15:I50,5)</f>
        <v>0</v>
      </c>
      <c r="J61" s="86">
        <f>COUNTIF(J15:J50,5)</f>
        <v>0</v>
      </c>
      <c r="K61" s="83"/>
      <c r="L61" s="24"/>
      <c r="M61" s="25"/>
      <c r="N61" s="21"/>
      <c r="O61" s="21"/>
    </row>
    <row r="62" spans="2:15" ht="16.5" customHeight="1" thickBot="1">
      <c r="B62" s="275"/>
      <c r="C62" s="251" t="s">
        <v>56</v>
      </c>
      <c r="D62" s="252"/>
      <c r="E62" s="253"/>
      <c r="F62" s="168"/>
      <c r="G62" s="87"/>
      <c r="H62" s="87"/>
      <c r="I62" s="87">
        <f>COUNTIF(I15:I50,6)</f>
        <v>0</v>
      </c>
      <c r="J62" s="88">
        <f>COUNTIF(J15:J50,6)</f>
        <v>0</v>
      </c>
      <c r="K62" s="83"/>
      <c r="L62" s="24"/>
      <c r="M62" s="25"/>
      <c r="N62" s="21"/>
      <c r="O62" s="21"/>
    </row>
    <row r="63" spans="2:15" ht="16.5" customHeight="1">
      <c r="B63" s="275"/>
      <c r="C63" s="271" t="s">
        <v>57</v>
      </c>
      <c r="D63" s="272"/>
      <c r="E63" s="273"/>
      <c r="F63" s="166"/>
      <c r="G63" s="84"/>
      <c r="H63" s="84"/>
      <c r="I63" s="84">
        <f>COUNTIF(I15:I50,7)</f>
        <v>0</v>
      </c>
      <c r="J63" s="85">
        <f>COUNTIF(J15:J50,7)</f>
        <v>0</v>
      </c>
      <c r="K63" s="83"/>
      <c r="L63" s="24"/>
      <c r="M63" s="25"/>
      <c r="N63" s="21"/>
      <c r="O63" s="21"/>
    </row>
    <row r="64" spans="2:15" ht="16.5" customHeight="1">
      <c r="B64" s="275"/>
      <c r="C64" s="241" t="s">
        <v>58</v>
      </c>
      <c r="D64" s="242"/>
      <c r="E64" s="243"/>
      <c r="F64" s="167"/>
      <c r="G64" s="23"/>
      <c r="H64" s="23"/>
      <c r="I64" s="23">
        <f>COUNTIF(I15:I50,8)</f>
        <v>0</v>
      </c>
      <c r="J64" s="86">
        <f>COUNTIF(J15:J50,8)</f>
        <v>0</v>
      </c>
      <c r="K64" s="83"/>
      <c r="L64" s="24"/>
      <c r="M64" s="25"/>
      <c r="N64" s="21"/>
      <c r="O64" s="21"/>
    </row>
    <row r="65" spans="2:15" ht="16.5" customHeight="1" thickBot="1">
      <c r="B65" s="275"/>
      <c r="C65" s="248" t="s">
        <v>59</v>
      </c>
      <c r="D65" s="249"/>
      <c r="E65" s="250"/>
      <c r="F65" s="168"/>
      <c r="G65" s="87"/>
      <c r="H65" s="87"/>
      <c r="I65" s="87">
        <f>COUNTIF(I15:I50,9)</f>
        <v>0</v>
      </c>
      <c r="J65" s="88">
        <f>COUNTIF(J15:J50,9)</f>
        <v>0</v>
      </c>
      <c r="K65" s="83"/>
      <c r="L65" s="24"/>
      <c r="M65" s="25"/>
      <c r="N65" s="21"/>
      <c r="O65" s="21"/>
    </row>
    <row r="66" spans="2:15" ht="16.5" customHeight="1">
      <c r="B66" s="275"/>
      <c r="C66" s="245" t="s">
        <v>60</v>
      </c>
      <c r="D66" s="246"/>
      <c r="E66" s="247"/>
      <c r="F66" s="166"/>
      <c r="G66" s="84"/>
      <c r="H66" s="84"/>
      <c r="I66" s="84">
        <f>COUNTIF(I15:I50,10)</f>
        <v>0</v>
      </c>
      <c r="J66" s="85">
        <f>COUNTIF(J15:J50,10)</f>
        <v>0</v>
      </c>
      <c r="K66" s="83"/>
      <c r="L66" s="24"/>
      <c r="M66" s="25"/>
      <c r="N66" s="21"/>
      <c r="O66" s="21"/>
    </row>
    <row r="67" spans="2:15" ht="16.5" customHeight="1">
      <c r="B67" s="275"/>
      <c r="C67" s="241" t="s">
        <v>61</v>
      </c>
      <c r="D67" s="242"/>
      <c r="E67" s="243"/>
      <c r="F67" s="167"/>
      <c r="G67" s="23"/>
      <c r="H67" s="23"/>
      <c r="I67" s="23">
        <f>COUNTIF(I15:I50,11)</f>
        <v>0</v>
      </c>
      <c r="J67" s="86">
        <f>COUNTIF(J15:J50,11)</f>
        <v>0</v>
      </c>
      <c r="K67" s="83"/>
      <c r="L67" s="24"/>
      <c r="M67" s="25"/>
      <c r="N67" s="21"/>
      <c r="O67" s="21"/>
    </row>
    <row r="68" spans="2:15" ht="16.5" customHeight="1" thickBot="1">
      <c r="B68" s="276"/>
      <c r="C68" s="251" t="s">
        <v>62</v>
      </c>
      <c r="D68" s="252"/>
      <c r="E68" s="253"/>
      <c r="F68" s="168"/>
      <c r="G68" s="87"/>
      <c r="H68" s="87"/>
      <c r="I68" s="87">
        <f>COUNTIF(I15:I50,12)</f>
        <v>0</v>
      </c>
      <c r="J68" s="88">
        <f>COUNTIF(J15:J50,12)</f>
        <v>0</v>
      </c>
      <c r="K68" s="83"/>
      <c r="L68" s="24"/>
      <c r="M68" s="25"/>
      <c r="N68" s="21"/>
      <c r="O68" s="21"/>
    </row>
    <row r="69" spans="4:15" ht="16.5" customHeight="1" hidden="1">
      <c r="D69" s="26"/>
      <c r="E69" s="26"/>
      <c r="F69" s="26"/>
      <c r="G69" s="26"/>
      <c r="H69" s="26"/>
      <c r="I69" s="26">
        <f>SUM(I57:I68)</f>
        <v>0</v>
      </c>
      <c r="J69" s="26">
        <f>SUM(J57:J68)</f>
        <v>0</v>
      </c>
      <c r="N69" s="26"/>
      <c r="O69" s="26">
        <f>COUNTIF(O15:O50,"розбіжність")</f>
        <v>0</v>
      </c>
    </row>
    <row r="70" spans="5:10" ht="10.5" customHeight="1">
      <c r="E70" s="27"/>
      <c r="F70" s="27"/>
      <c r="G70" s="27"/>
      <c r="H70" s="27"/>
      <c r="I70" s="27"/>
      <c r="J70" s="27"/>
    </row>
    <row r="71" spans="2:10" ht="16.5" customHeight="1">
      <c r="B71" s="235" t="s">
        <v>153</v>
      </c>
      <c r="C71" s="236"/>
      <c r="D71" s="236"/>
      <c r="E71" s="237"/>
      <c r="F71" s="28"/>
      <c r="G71" s="28"/>
      <c r="H71" s="28"/>
      <c r="I71" s="28">
        <f>I68+I67+I66</f>
        <v>0</v>
      </c>
      <c r="J71" s="28">
        <f>J68+J67+J66</f>
        <v>0</v>
      </c>
    </row>
    <row r="72" spans="2:10" ht="16.5" customHeight="1">
      <c r="B72" s="235" t="s">
        <v>154</v>
      </c>
      <c r="C72" s="236"/>
      <c r="D72" s="236"/>
      <c r="E72" s="237"/>
      <c r="F72" s="28"/>
      <c r="G72" s="28"/>
      <c r="H72" s="28"/>
      <c r="I72" s="28">
        <f>I65+I64+I63</f>
        <v>0</v>
      </c>
      <c r="J72" s="28">
        <f>J65+J64+J63</f>
        <v>0</v>
      </c>
    </row>
    <row r="73" spans="2:10" ht="16.5" customHeight="1">
      <c r="B73" s="235" t="s">
        <v>155</v>
      </c>
      <c r="C73" s="236"/>
      <c r="D73" s="236"/>
      <c r="E73" s="237"/>
      <c r="F73" s="28"/>
      <c r="G73" s="28"/>
      <c r="H73" s="28"/>
      <c r="I73" s="28">
        <f>I62+I61+I60</f>
        <v>0</v>
      </c>
      <c r="J73" s="28">
        <f>J62+J61+J60</f>
        <v>0</v>
      </c>
    </row>
    <row r="74" spans="2:10" ht="16.5" customHeight="1">
      <c r="B74" s="235" t="s">
        <v>156</v>
      </c>
      <c r="C74" s="236"/>
      <c r="D74" s="236"/>
      <c r="E74" s="237"/>
      <c r="F74" s="28"/>
      <c r="G74" s="28"/>
      <c r="H74" s="28"/>
      <c r="I74" s="28">
        <f>I59+I58+I57</f>
        <v>0</v>
      </c>
      <c r="J74" s="28">
        <f>J59+J58+J57</f>
        <v>0</v>
      </c>
    </row>
    <row r="75" spans="2:4" ht="7.5" customHeight="1">
      <c r="B75" s="277"/>
      <c r="C75" s="278"/>
      <c r="D75" s="44"/>
    </row>
    <row r="76" spans="2:10" ht="15.75" customHeight="1">
      <c r="B76" s="235" t="s">
        <v>152</v>
      </c>
      <c r="C76" s="236"/>
      <c r="D76" s="236"/>
      <c r="E76" s="237"/>
      <c r="F76" s="29"/>
      <c r="G76" s="29"/>
      <c r="H76" s="29"/>
      <c r="I76" s="29" t="e">
        <f>I71/I69</f>
        <v>#DIV/0!</v>
      </c>
      <c r="J76" s="29" t="e">
        <f>J71/J69</f>
        <v>#DIV/0!</v>
      </c>
    </row>
    <row r="77" spans="2:10" ht="15.75" customHeight="1">
      <c r="B77" s="235" t="s">
        <v>157</v>
      </c>
      <c r="C77" s="236"/>
      <c r="D77" s="236"/>
      <c r="E77" s="237"/>
      <c r="F77" s="29"/>
      <c r="G77" s="29"/>
      <c r="H77" s="29"/>
      <c r="I77" s="29" t="e">
        <f>I72/I69</f>
        <v>#DIV/0!</v>
      </c>
      <c r="J77" s="29" t="e">
        <f>J72/J69</f>
        <v>#DIV/0!</v>
      </c>
    </row>
    <row r="78" spans="2:10" ht="15.75" customHeight="1">
      <c r="B78" s="235" t="s">
        <v>158</v>
      </c>
      <c r="C78" s="236"/>
      <c r="D78" s="236"/>
      <c r="E78" s="237"/>
      <c r="F78" s="29"/>
      <c r="G78" s="29"/>
      <c r="H78" s="29"/>
      <c r="I78" s="29" t="e">
        <f>I73/I69</f>
        <v>#DIV/0!</v>
      </c>
      <c r="J78" s="29" t="e">
        <f>J73/J69</f>
        <v>#DIV/0!</v>
      </c>
    </row>
    <row r="79" spans="2:10" ht="15.75" customHeight="1">
      <c r="B79" s="235" t="s">
        <v>159</v>
      </c>
      <c r="C79" s="236"/>
      <c r="D79" s="236"/>
      <c r="E79" s="237"/>
      <c r="F79" s="29"/>
      <c r="G79" s="29"/>
      <c r="H79" s="29"/>
      <c r="I79" s="29" t="e">
        <f>I74/I69</f>
        <v>#DIV/0!</v>
      </c>
      <c r="J79" s="29" t="e">
        <f>J74/J69</f>
        <v>#DIV/0!</v>
      </c>
    </row>
    <row r="81" spans="2:10" ht="15.75" customHeight="1">
      <c r="B81" s="235" t="s">
        <v>1</v>
      </c>
      <c r="C81" s="236"/>
      <c r="D81" s="236"/>
      <c r="E81" s="237"/>
      <c r="F81" s="29"/>
      <c r="G81" s="29"/>
      <c r="H81" s="29"/>
      <c r="I81" s="29" t="e">
        <f>I76+I77</f>
        <v>#DIV/0!</v>
      </c>
      <c r="J81" s="29" t="e">
        <f>J76+J77</f>
        <v>#DIV/0!</v>
      </c>
    </row>
    <row r="82" spans="2:10" ht="15.75" customHeight="1">
      <c r="B82" s="235" t="s">
        <v>13</v>
      </c>
      <c r="C82" s="236"/>
      <c r="D82" s="236"/>
      <c r="E82" s="237"/>
      <c r="F82" s="29"/>
      <c r="G82" s="29"/>
      <c r="H82" s="29"/>
      <c r="I82" s="29" t="e">
        <f>I76+I77+I78</f>
        <v>#DIV/0!</v>
      </c>
      <c r="J82" s="29" t="e">
        <f>J76+J77+J78</f>
        <v>#DIV/0!</v>
      </c>
    </row>
    <row r="83" spans="2:10" ht="15.75" customHeight="1">
      <c r="B83" s="235" t="s">
        <v>2</v>
      </c>
      <c r="C83" s="236"/>
      <c r="D83" s="236"/>
      <c r="E83" s="237"/>
      <c r="F83" s="30"/>
      <c r="G83" s="30"/>
      <c r="H83" s="30"/>
      <c r="I83" s="30" t="e">
        <f>(I57+I58*2+I59*3+I60*4+I61*5+I62*6+I63*7+I64*8+I65*9+I66*10+I67*11+I68*12)/I69</f>
        <v>#DIV/0!</v>
      </c>
      <c r="J83" s="30" t="e">
        <f>(J57+J58*2+J59*3+J60*4+J61*5+J62*6+J63*7+J64*8+J65*9+J66*10+J67*11+J68*12)/J69</f>
        <v>#DIV/0!</v>
      </c>
    </row>
    <row r="84" spans="2:10" ht="15.75" customHeight="1">
      <c r="B84" s="235" t="s">
        <v>11</v>
      </c>
      <c r="C84" s="236"/>
      <c r="D84" s="236"/>
      <c r="E84" s="237"/>
      <c r="F84" s="29"/>
      <c r="G84" s="29"/>
      <c r="H84" s="29"/>
      <c r="I84" s="29" t="e">
        <f>(I71*1+I72*0.64+I73*0.36+I74*0.16)/I69</f>
        <v>#DIV/0!</v>
      </c>
      <c r="J84" s="29" t="e">
        <f>(J71*1+J72*0.64+J73*0.36+J74*0.16)/J69</f>
        <v>#DIV/0!</v>
      </c>
    </row>
    <row r="86" spans="2:9" ht="30.75" customHeight="1">
      <c r="B86" s="279" t="s">
        <v>28</v>
      </c>
      <c r="C86" s="279"/>
      <c r="D86" s="279"/>
      <c r="E86" s="279"/>
      <c r="I86" s="29" t="e">
        <f>N69/I55</f>
        <v>#DIV/0!</v>
      </c>
    </row>
    <row r="88" spans="2:9" ht="15.75">
      <c r="B88" s="279" t="s">
        <v>11</v>
      </c>
      <c r="C88" s="279"/>
      <c r="D88" s="279"/>
      <c r="E88" s="279"/>
      <c r="I88" s="29" t="e">
        <f>J84</f>
        <v>#DIV/0!</v>
      </c>
    </row>
    <row r="90" spans="2:9" ht="15.75">
      <c r="B90" s="279" t="s">
        <v>12</v>
      </c>
      <c r="C90" s="279"/>
      <c r="D90" s="279"/>
      <c r="E90" s="279"/>
      <c r="F90" s="24"/>
      <c r="G90" s="24"/>
      <c r="H90" s="24"/>
      <c r="I90" s="29" t="e">
        <f>O69/I55</f>
        <v>#DIV/0!</v>
      </c>
    </row>
    <row r="93" spans="2:14" s="4" customFormat="1" ht="16.5" customHeight="1" thickBot="1">
      <c r="B93" s="182" t="s">
        <v>24</v>
      </c>
      <c r="C93" s="182"/>
      <c r="D93" s="78">
        <f>'Заповнюємо № 1'!D68</f>
        <v>0</v>
      </c>
      <c r="E93" s="59"/>
      <c r="F93" s="59"/>
      <c r="G93" s="59"/>
      <c r="H93" s="59"/>
      <c r="I93" s="59"/>
      <c r="J93" s="59"/>
      <c r="K93" s="59"/>
      <c r="L93" s="59"/>
      <c r="M93" s="59"/>
      <c r="N93" s="59"/>
    </row>
    <row r="94" spans="2:6" s="4" customFormat="1" ht="16.5" customHeight="1">
      <c r="B94" s="40"/>
      <c r="C94" s="40"/>
      <c r="D94" s="40"/>
      <c r="E94" s="40"/>
      <c r="F94" s="40"/>
    </row>
    <row r="95" spans="2:15" s="4" customFormat="1" ht="16.5" customHeight="1" thickBot="1">
      <c r="B95" s="182" t="s">
        <v>25</v>
      </c>
      <c r="C95" s="182"/>
      <c r="D95" s="77"/>
      <c r="E95" s="39"/>
      <c r="F95" s="57"/>
      <c r="G95" s="57"/>
      <c r="H95" s="57"/>
      <c r="I95" s="270">
        <f>'Заповнюємо № 1'!D70</f>
        <v>0</v>
      </c>
      <c r="J95" s="270"/>
      <c r="K95" s="270"/>
      <c r="L95" s="270"/>
      <c r="M95" s="270"/>
      <c r="N95" s="270"/>
      <c r="O95" s="270"/>
    </row>
    <row r="96" spans="2:15" s="4" customFormat="1" ht="21" customHeight="1">
      <c r="B96" s="40"/>
      <c r="C96" s="66" t="s">
        <v>160</v>
      </c>
      <c r="D96" s="76" t="s">
        <v>49</v>
      </c>
      <c r="E96" s="75"/>
      <c r="F96" s="74"/>
      <c r="G96" s="74"/>
      <c r="H96" s="74"/>
      <c r="I96" s="269" t="s">
        <v>50</v>
      </c>
      <c r="J96" s="269"/>
      <c r="K96" s="269"/>
      <c r="L96" s="269"/>
      <c r="M96" s="269"/>
      <c r="N96" s="269"/>
      <c r="O96" s="269"/>
    </row>
    <row r="97" spans="2:6" s="4" customFormat="1" ht="16.5" customHeight="1">
      <c r="B97" s="39"/>
      <c r="C97" s="39"/>
      <c r="D97" s="39"/>
      <c r="E97" s="39"/>
      <c r="F97" s="39"/>
    </row>
    <row r="98" spans="2:15" s="4" customFormat="1" ht="16.5" customHeight="1" thickBot="1">
      <c r="B98" s="182" t="s">
        <v>27</v>
      </c>
      <c r="C98" s="182"/>
      <c r="D98" s="77"/>
      <c r="E98" s="39"/>
      <c r="F98" s="57"/>
      <c r="G98" s="57"/>
      <c r="H98" s="57"/>
      <c r="I98" s="270">
        <f>'Заповнюємо № 1'!D73</f>
        <v>0</v>
      </c>
      <c r="J98" s="270"/>
      <c r="K98" s="270"/>
      <c r="L98" s="270"/>
      <c r="M98" s="270"/>
      <c r="N98" s="270"/>
      <c r="O98" s="270"/>
    </row>
    <row r="99" spans="2:15" s="4" customFormat="1" ht="16.5" customHeight="1">
      <c r="B99" s="41"/>
      <c r="D99" s="76" t="s">
        <v>49</v>
      </c>
      <c r="E99" s="75"/>
      <c r="F99" s="74"/>
      <c r="G99" s="74"/>
      <c r="H99" s="74"/>
      <c r="I99" s="269" t="s">
        <v>50</v>
      </c>
      <c r="J99" s="269"/>
      <c r="K99" s="269"/>
      <c r="L99" s="269"/>
      <c r="M99" s="269"/>
      <c r="N99" s="269"/>
      <c r="O99" s="269"/>
    </row>
  </sheetData>
  <sheetProtection password="C4EF" sheet="1"/>
  <mergeCells count="91">
    <mergeCell ref="B90:E90"/>
    <mergeCell ref="B86:E86"/>
    <mergeCell ref="B88:E88"/>
    <mergeCell ref="B93:C93"/>
    <mergeCell ref="B82:E82"/>
    <mergeCell ref="B83:E83"/>
    <mergeCell ref="B84:E84"/>
    <mergeCell ref="C60:E60"/>
    <mergeCell ref="C61:E61"/>
    <mergeCell ref="C62:E62"/>
    <mergeCell ref="C63:E63"/>
    <mergeCell ref="C64:E64"/>
    <mergeCell ref="B57:B68"/>
    <mergeCell ref="B75:C75"/>
    <mergeCell ref="I99:O99"/>
    <mergeCell ref="B98:C98"/>
    <mergeCell ref="I95:O95"/>
    <mergeCell ref="I96:O96"/>
    <mergeCell ref="I98:O98"/>
    <mergeCell ref="B95:C95"/>
    <mergeCell ref="C59:E59"/>
    <mergeCell ref="B2:O2"/>
    <mergeCell ref="B6:C6"/>
    <mergeCell ref="B7:C7"/>
    <mergeCell ref="C13:E14"/>
    <mergeCell ref="I13:J13"/>
    <mergeCell ref="N13:N14"/>
    <mergeCell ref="O13:O14"/>
    <mergeCell ref="B3:C3"/>
    <mergeCell ref="B9:C9"/>
    <mergeCell ref="B4:C4"/>
    <mergeCell ref="B5:C5"/>
    <mergeCell ref="C20:E20"/>
    <mergeCell ref="C21:E21"/>
    <mergeCell ref="B13:B14"/>
    <mergeCell ref="B8:C8"/>
    <mergeCell ref="B10:C10"/>
    <mergeCell ref="B11:C11"/>
    <mergeCell ref="E6:I6"/>
    <mergeCell ref="E8:J8"/>
    <mergeCell ref="C30:E30"/>
    <mergeCell ref="C31:E31"/>
    <mergeCell ref="C22:E22"/>
    <mergeCell ref="C23:E23"/>
    <mergeCell ref="C15:E15"/>
    <mergeCell ref="C16:E16"/>
    <mergeCell ref="C17:E17"/>
    <mergeCell ref="C19:E19"/>
    <mergeCell ref="C18:E18"/>
    <mergeCell ref="C24:E24"/>
    <mergeCell ref="C25:E25"/>
    <mergeCell ref="C26:E26"/>
    <mergeCell ref="C27:E27"/>
    <mergeCell ref="C28:E28"/>
    <mergeCell ref="C29:E29"/>
    <mergeCell ref="C46:E46"/>
    <mergeCell ref="C47:E47"/>
    <mergeCell ref="C32:E32"/>
    <mergeCell ref="C33:E33"/>
    <mergeCell ref="C34:E34"/>
    <mergeCell ref="C35:E35"/>
    <mergeCell ref="C36:E36"/>
    <mergeCell ref="C37:E37"/>
    <mergeCell ref="C38:E38"/>
    <mergeCell ref="C39:E39"/>
    <mergeCell ref="C65:E65"/>
    <mergeCell ref="C66:E66"/>
    <mergeCell ref="C67:E67"/>
    <mergeCell ref="C68:E68"/>
    <mergeCell ref="C40:E40"/>
    <mergeCell ref="C41:E41"/>
    <mergeCell ref="C42:E42"/>
    <mergeCell ref="C43:E43"/>
    <mergeCell ref="C44:E44"/>
    <mergeCell ref="C45:E45"/>
    <mergeCell ref="C48:E48"/>
    <mergeCell ref="C49:E49"/>
    <mergeCell ref="C50:E50"/>
    <mergeCell ref="C58:E58"/>
    <mergeCell ref="C53:E53"/>
    <mergeCell ref="C55:E55"/>
    <mergeCell ref="C57:E57"/>
    <mergeCell ref="B71:E71"/>
    <mergeCell ref="B72:E72"/>
    <mergeCell ref="B73:E73"/>
    <mergeCell ref="B74:E74"/>
    <mergeCell ref="B81:E81"/>
    <mergeCell ref="B76:E76"/>
    <mergeCell ref="B77:E77"/>
    <mergeCell ref="B78:E78"/>
    <mergeCell ref="B79:E79"/>
  </mergeCells>
  <conditionalFormatting sqref="B15:B50">
    <cfRule type="expression" priority="1" dxfId="75" stopIfTrue="1">
      <formula>C15=0</formula>
    </cfRule>
  </conditionalFormatting>
  <conditionalFormatting sqref="C53 C55 D98 D95 D93 I15:M50 C58:C68 D3 D4:E11 I10 I98 F71:H74 I95 F57:J68 B57:C57 C15:E50 J6 O8">
    <cfRule type="cellIs" priority="2" dxfId="75" operator="equal" stopIfTrue="1">
      <formula>0</formula>
    </cfRule>
  </conditionalFormatting>
  <conditionalFormatting sqref="N15:N50">
    <cfRule type="cellIs" priority="3" dxfId="79" operator="equal" stopIfTrue="1">
      <formula>"розбіжність"</formula>
    </cfRule>
    <cfRule type="cellIs" priority="4" dxfId="75" operator="greaterThanOrEqual" stopIfTrue="1">
      <formula>1</formula>
    </cfRule>
  </conditionalFormatting>
  <conditionalFormatting sqref="O15:O50">
    <cfRule type="cellIs" priority="5" dxfId="79" operator="equal" stopIfTrue="1">
      <formula>"розбіжність"</formula>
    </cfRule>
  </conditionalFormatting>
  <conditionalFormatting sqref="I76:I79 I81:I84 I71:I74">
    <cfRule type="expression" priority="8" dxfId="75" stopIfTrue="1">
      <formula>$I$69=0</formula>
    </cfRule>
  </conditionalFormatting>
  <conditionalFormatting sqref="J76:J79 J81:J84 I86 I88 I90 J71:J74">
    <cfRule type="expression" priority="9" dxfId="75" stopIfTrue="1">
      <formula>$J$69=0</formula>
    </cfRule>
  </conditionalFormatting>
  <printOptions/>
  <pageMargins left="0.13" right="0.04" top="0.32" bottom="0.28" header="0.2" footer="0.28"/>
  <pageSetup horizontalDpi="600" verticalDpi="600" orientation="portrait" paperSize="9" scale="82" r:id="rId1"/>
  <rowBreaks count="1" manualBreakCount="1"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B2:N22"/>
  <sheetViews>
    <sheetView zoomScale="75" zoomScaleNormal="75" zoomScalePageLayoutView="0" workbookViewId="0" topLeftCell="A1">
      <selection activeCell="C12" sqref="C12:C13"/>
    </sheetView>
  </sheetViews>
  <sheetFormatPr defaultColWidth="9.00390625" defaultRowHeight="12.75"/>
  <cols>
    <col min="1" max="2" width="2.25390625" style="48" customWidth="1"/>
    <col min="3" max="3" width="51.375" style="48" customWidth="1"/>
    <col min="4" max="4" width="22.625" style="48" customWidth="1"/>
    <col min="5" max="5" width="23.25390625" style="48" customWidth="1"/>
    <col min="6" max="6" width="22.625" style="48" customWidth="1"/>
    <col min="7" max="7" width="20.875" style="48" customWidth="1"/>
    <col min="8" max="9" width="7.375" style="48" customWidth="1"/>
    <col min="10" max="16384" width="9.125" style="48" customWidth="1"/>
  </cols>
  <sheetData>
    <row r="2" spans="2:14" ht="18.75" customHeight="1">
      <c r="B2" s="47"/>
      <c r="C2" s="280" t="s">
        <v>29</v>
      </c>
      <c r="D2" s="280"/>
      <c r="E2" s="280"/>
      <c r="F2" s="280"/>
      <c r="G2" s="280"/>
      <c r="H2" s="47"/>
      <c r="I2" s="47"/>
      <c r="J2" s="47"/>
      <c r="K2" s="47"/>
      <c r="L2" s="47"/>
      <c r="M2" s="47"/>
      <c r="N2" s="47"/>
    </row>
    <row r="3" spans="2:14" ht="36" customHeight="1">
      <c r="B3" s="47"/>
      <c r="C3" s="36"/>
      <c r="D3" s="36"/>
      <c r="E3" s="36"/>
      <c r="F3" s="36"/>
      <c r="G3" s="36"/>
      <c r="H3" s="47"/>
      <c r="I3" s="47"/>
      <c r="J3" s="47"/>
      <c r="K3" s="47"/>
      <c r="L3" s="47"/>
      <c r="M3" s="47"/>
      <c r="N3" s="47"/>
    </row>
    <row r="4" spans="2:14" ht="18.75" customHeight="1">
      <c r="B4" s="47"/>
      <c r="C4" s="49" t="s">
        <v>19</v>
      </c>
      <c r="D4" s="50">
        <f>'Заповнюємо № 1'!FY42</f>
        <v>0</v>
      </c>
      <c r="E4" s="54"/>
      <c r="F4" s="54"/>
      <c r="G4" s="36"/>
      <c r="H4" s="47"/>
      <c r="I4" s="47"/>
      <c r="J4" s="47"/>
      <c r="K4" s="47"/>
      <c r="L4" s="47"/>
      <c r="M4" s="47"/>
      <c r="N4" s="47"/>
    </row>
    <row r="5" spans="2:14" ht="18.75" customHeight="1">
      <c r="B5" s="47"/>
      <c r="C5" s="49"/>
      <c r="D5" s="36"/>
      <c r="E5" s="36"/>
      <c r="F5" s="36"/>
      <c r="G5" s="36"/>
      <c r="H5" s="47"/>
      <c r="I5" s="47"/>
      <c r="J5" s="47"/>
      <c r="K5" s="47"/>
      <c r="L5" s="47"/>
      <c r="M5" s="47"/>
      <c r="N5" s="47"/>
    </row>
    <row r="6" spans="2:14" ht="18.75" customHeight="1">
      <c r="B6" s="47"/>
      <c r="C6" s="49" t="s">
        <v>0</v>
      </c>
      <c r="D6" s="50">
        <f>'Заповнюємо № 1'!D6</f>
        <v>0</v>
      </c>
      <c r="E6" s="54"/>
      <c r="F6" s="54"/>
      <c r="G6" s="36"/>
      <c r="H6" s="47"/>
      <c r="I6" s="47"/>
      <c r="J6" s="47"/>
      <c r="K6" s="47"/>
      <c r="L6" s="47"/>
      <c r="M6" s="47"/>
      <c r="N6" s="47"/>
    </row>
    <row r="7" spans="2:14" ht="18.75" customHeight="1">
      <c r="B7" s="36"/>
      <c r="C7" s="36"/>
      <c r="D7" s="36"/>
      <c r="E7" s="36"/>
      <c r="F7" s="36"/>
      <c r="G7" s="47"/>
      <c r="H7" s="47"/>
      <c r="I7" s="47"/>
      <c r="J7" s="47"/>
      <c r="K7" s="47"/>
      <c r="L7" s="47"/>
      <c r="M7" s="47"/>
      <c r="N7" s="47"/>
    </row>
    <row r="8" spans="3:9" ht="56.25" customHeight="1">
      <c r="C8" s="53" t="s">
        <v>30</v>
      </c>
      <c r="D8" s="53" t="s">
        <v>21</v>
      </c>
      <c r="E8" s="53" t="s">
        <v>31</v>
      </c>
      <c r="F8" s="53" t="s">
        <v>33</v>
      </c>
      <c r="G8" s="53" t="s">
        <v>34</v>
      </c>
      <c r="H8" s="51"/>
      <c r="I8" s="51"/>
    </row>
    <row r="9" spans="2:7" s="52" customFormat="1" ht="30" customHeight="1">
      <c r="B9" s="49"/>
      <c r="C9" s="61">
        <f>'Заповнюємо № 1'!D10</f>
        <v>0</v>
      </c>
      <c r="D9" s="62">
        <f>'Протокол № 1'!D10</f>
      </c>
      <c r="E9" s="62">
        <f>'Протокол № 1'!I10</f>
      </c>
      <c r="F9" s="62">
        <f>'Заповнюємо № 1'!FY240</f>
      </c>
      <c r="G9" s="63">
        <f>'Заповнюємо № 1'!FY174</f>
      </c>
    </row>
    <row r="10" spans="2:7" s="52" customFormat="1" ht="30" customHeight="1">
      <c r="B10" s="49"/>
      <c r="C10" s="65"/>
      <c r="D10" s="66"/>
      <c r="E10" s="66"/>
      <c r="F10" s="66"/>
      <c r="G10" s="67"/>
    </row>
    <row r="11" ht="18.75" hidden="1">
      <c r="C11" s="48">
        <f>'Протокол № 1'!J69</f>
        <v>0</v>
      </c>
    </row>
    <row r="12" spans="3:7" ht="31.5" customHeight="1">
      <c r="C12" s="281" t="s">
        <v>32</v>
      </c>
      <c r="D12" s="284" t="s">
        <v>35</v>
      </c>
      <c r="E12" s="285"/>
      <c r="F12" s="282" t="s">
        <v>36</v>
      </c>
      <c r="G12" s="283"/>
    </row>
    <row r="13" spans="3:7" ht="55.5" customHeight="1">
      <c r="C13" s="281"/>
      <c r="D13" s="286"/>
      <c r="E13" s="287"/>
      <c r="F13" s="53" t="s">
        <v>37</v>
      </c>
      <c r="G13" s="53" t="s">
        <v>150</v>
      </c>
    </row>
    <row r="14" spans="3:7" s="52" customFormat="1" ht="30.75" customHeight="1">
      <c r="C14" s="64">
        <f>'Заповнюємо № 1'!F9</f>
        <v>0</v>
      </c>
      <c r="D14" s="288" t="e">
        <f>'Протокол № 1'!I90</f>
        <v>#DIV/0!</v>
      </c>
      <c r="E14" s="289"/>
      <c r="F14" s="63">
        <f>'Заповнюємо № 1'!FZ240</f>
        <v>0</v>
      </c>
      <c r="G14" s="63">
        <f>IF('Заповнюємо № 1'!FZ55=1,"так",IF('Заповнюємо № 1'!FZ55=2,"ні",""))</f>
      </c>
    </row>
    <row r="16" spans="2:14" s="4" customFormat="1" ht="16.5" customHeight="1">
      <c r="B16" s="182" t="s">
        <v>24</v>
      </c>
      <c r="C16" s="182"/>
      <c r="D16" s="58">
        <f>'Заповнюємо № 1'!D68</f>
        <v>0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</row>
    <row r="17" spans="2:6" s="4" customFormat="1" ht="16.5" customHeight="1">
      <c r="B17" s="40"/>
      <c r="C17" s="40"/>
      <c r="D17" s="40"/>
      <c r="E17" s="40"/>
      <c r="F17" s="40"/>
    </row>
    <row r="18" spans="2:14" s="4" customFormat="1" ht="16.5" customHeight="1" thickBot="1">
      <c r="B18" s="182" t="s">
        <v>25</v>
      </c>
      <c r="C18" s="182"/>
      <c r="D18" s="77"/>
      <c r="E18" s="39"/>
      <c r="F18" s="270">
        <f>'Заповнюємо № 1'!D70</f>
        <v>0</v>
      </c>
      <c r="G18" s="270"/>
      <c r="H18" s="39"/>
      <c r="I18" s="39"/>
      <c r="J18" s="39"/>
      <c r="K18" s="39"/>
      <c r="L18" s="39"/>
      <c r="M18" s="39"/>
      <c r="N18" s="39"/>
    </row>
    <row r="19" spans="2:14" s="4" customFormat="1" ht="16.5" customHeight="1">
      <c r="B19" s="40"/>
      <c r="C19" s="66" t="s">
        <v>65</v>
      </c>
      <c r="D19" s="42" t="s">
        <v>64</v>
      </c>
      <c r="E19" s="42"/>
      <c r="F19" s="269" t="s">
        <v>50</v>
      </c>
      <c r="G19" s="269"/>
      <c r="H19" s="60"/>
      <c r="I19" s="60"/>
      <c r="J19" s="60"/>
      <c r="K19" s="60"/>
      <c r="L19" s="60"/>
      <c r="M19" s="60"/>
      <c r="N19" s="60"/>
    </row>
    <row r="20" spans="2:6" s="4" customFormat="1" ht="16.5" customHeight="1">
      <c r="B20" s="39"/>
      <c r="C20" s="39"/>
      <c r="D20" s="39"/>
      <c r="E20" s="39"/>
      <c r="F20" s="39"/>
    </row>
    <row r="21" spans="2:14" s="4" customFormat="1" ht="16.5" customHeight="1" thickBot="1">
      <c r="B21" s="182" t="s">
        <v>27</v>
      </c>
      <c r="C21" s="182"/>
      <c r="D21" s="77"/>
      <c r="E21" s="39"/>
      <c r="F21" s="270">
        <f>'Заповнюємо № 1'!D73</f>
        <v>0</v>
      </c>
      <c r="G21" s="270"/>
      <c r="H21" s="39"/>
      <c r="I21" s="39"/>
      <c r="J21" s="39"/>
      <c r="K21" s="39"/>
      <c r="L21" s="39"/>
      <c r="M21" s="39"/>
      <c r="N21" s="39"/>
    </row>
    <row r="22" spans="2:14" s="4" customFormat="1" ht="16.5" customHeight="1">
      <c r="B22" s="41"/>
      <c r="D22" s="42" t="s">
        <v>64</v>
      </c>
      <c r="E22" s="42"/>
      <c r="F22" s="269" t="s">
        <v>50</v>
      </c>
      <c r="G22" s="269"/>
      <c r="H22" s="60"/>
      <c r="I22" s="60"/>
      <c r="J22" s="60"/>
      <c r="K22" s="60"/>
      <c r="L22" s="60"/>
      <c r="M22" s="60"/>
      <c r="N22" s="60"/>
    </row>
  </sheetData>
  <sheetProtection password="C4EF" sheet="1" objects="1" scenarios="1"/>
  <mergeCells count="12">
    <mergeCell ref="B21:C21"/>
    <mergeCell ref="F19:G19"/>
    <mergeCell ref="F22:G22"/>
    <mergeCell ref="F21:G21"/>
    <mergeCell ref="C2:G2"/>
    <mergeCell ref="B16:C16"/>
    <mergeCell ref="B18:C18"/>
    <mergeCell ref="F18:G18"/>
    <mergeCell ref="C12:C13"/>
    <mergeCell ref="F12:G12"/>
    <mergeCell ref="D12:E13"/>
    <mergeCell ref="D14:E14"/>
  </mergeCells>
  <conditionalFormatting sqref="D4 D6 C14 C9:G10 F14:G14 D21 D18 D16 F18:G18 F21:G21">
    <cfRule type="cellIs" priority="1" dxfId="75" operator="equal" stopIfTrue="1">
      <formula>0</formula>
    </cfRule>
  </conditionalFormatting>
  <conditionalFormatting sqref="D14:E14">
    <cfRule type="expression" priority="3" dxfId="75" stopIfTrue="1">
      <formula>$C$9=0</formula>
    </cfRule>
  </conditionalFormatting>
  <printOptions/>
  <pageMargins left="0.23" right="0.28" top="0.34" bottom="0.37" header="0.29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B2:W31"/>
  <sheetViews>
    <sheetView zoomScale="75" zoomScaleNormal="75" zoomScalePageLayoutView="0" workbookViewId="0" topLeftCell="A1">
      <selection activeCell="P5" sqref="P5"/>
    </sheetView>
  </sheetViews>
  <sheetFormatPr defaultColWidth="9.00390625" defaultRowHeight="12.75"/>
  <cols>
    <col min="1" max="1" width="1.37890625" style="0" customWidth="1"/>
    <col min="2" max="2" width="3.875" style="0" customWidth="1"/>
    <col min="3" max="3" width="47.00390625" style="0" customWidth="1"/>
    <col min="4" max="4" width="5.00390625" style="0" customWidth="1"/>
    <col min="5" max="5" width="6.25390625" style="0" customWidth="1"/>
    <col min="6" max="6" width="5.25390625" style="0" customWidth="1"/>
    <col min="7" max="7" width="6.125" style="0" customWidth="1"/>
    <col min="8" max="8" width="5.375" style="0" customWidth="1"/>
    <col min="9" max="9" width="6.75390625" style="0" customWidth="1"/>
    <col min="10" max="10" width="5.25390625" style="0" customWidth="1"/>
    <col min="11" max="11" width="6.125" style="0" customWidth="1"/>
    <col min="12" max="12" width="5.625" style="0" customWidth="1"/>
    <col min="13" max="13" width="6.625" style="0" customWidth="1"/>
    <col min="14" max="14" width="5.625" style="0" customWidth="1"/>
    <col min="15" max="15" width="6.375" style="0" customWidth="1"/>
    <col min="16" max="16" width="5.75390625" style="0" customWidth="1"/>
    <col min="17" max="17" width="6.75390625" style="0" customWidth="1"/>
    <col min="18" max="18" width="5.375" style="0" customWidth="1"/>
    <col min="19" max="19" width="5.75390625" style="0" customWidth="1"/>
    <col min="20" max="23" width="5.875" style="0" customWidth="1"/>
  </cols>
  <sheetData>
    <row r="2" spans="2:13" ht="15.75">
      <c r="B2" s="291" t="s">
        <v>118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2:13" ht="15.75">
      <c r="B3" s="292" t="s">
        <v>147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</row>
    <row r="4" spans="2:13" ht="15.75">
      <c r="B4" s="291" t="s">
        <v>168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</row>
    <row r="5" spans="2:13" ht="15.75"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</row>
    <row r="7" spans="2:13" ht="15.75">
      <c r="B7" s="145" t="str">
        <f>'Протокол № 1'!B3</f>
        <v>Район</v>
      </c>
      <c r="D7" s="156">
        <f>'Протокол № 1'!D3</f>
      </c>
      <c r="E7" s="3"/>
      <c r="F7" s="3"/>
      <c r="G7" s="3"/>
      <c r="H7" s="3"/>
      <c r="I7" s="3"/>
      <c r="J7" s="3"/>
      <c r="K7" s="3"/>
      <c r="L7" s="3"/>
      <c r="M7" s="3"/>
    </row>
    <row r="8" spans="2:13" ht="15.75">
      <c r="B8" s="145" t="str">
        <f>'Протокол № 1'!B4</f>
        <v>Населений пункт </v>
      </c>
      <c r="D8" s="155">
        <f>'Протокол № 1'!D4</f>
        <v>0</v>
      </c>
      <c r="E8" s="151"/>
      <c r="F8" s="151"/>
      <c r="G8" s="151"/>
      <c r="H8" s="151"/>
      <c r="I8" s="151"/>
      <c r="J8" s="151"/>
      <c r="K8" s="151"/>
      <c r="L8" s="151"/>
      <c r="M8" s="151"/>
    </row>
    <row r="9" spans="2:13" ht="15.75">
      <c r="B9" s="145" t="str">
        <f>'Протокол № 1'!B5</f>
        <v>Назва ЗНЗ              </v>
      </c>
      <c r="D9" s="155">
        <f>'Протокол № 1'!D5</f>
        <v>0</v>
      </c>
      <c r="E9" s="151"/>
      <c r="F9" s="151"/>
      <c r="G9" s="151"/>
      <c r="H9" s="151"/>
      <c r="I9" s="151"/>
      <c r="J9" s="151"/>
      <c r="K9" s="151"/>
      <c r="L9" s="151"/>
      <c r="M9" s="151"/>
    </row>
    <row r="10" spans="2:13" ht="15.75">
      <c r="B10" s="145" t="str">
        <f>'Протокол № 1'!B6</f>
        <v>Клас</v>
      </c>
      <c r="D10" s="154">
        <f>'Протокол № 1'!D6</f>
        <v>0</v>
      </c>
      <c r="E10" s="151"/>
      <c r="F10" s="151"/>
      <c r="G10" s="151"/>
      <c r="H10" s="151"/>
      <c r="I10" s="151"/>
      <c r="J10" s="151"/>
      <c r="K10" s="151"/>
      <c r="L10" s="151"/>
      <c r="M10" s="151"/>
    </row>
    <row r="11" spans="2:13" ht="15.75">
      <c r="B11" s="145" t="s">
        <v>164</v>
      </c>
      <c r="D11" s="157">
        <f>'Протокол № 1'!I53</f>
        <v>0</v>
      </c>
      <c r="E11" s="158"/>
      <c r="F11" s="158"/>
      <c r="G11" s="158"/>
      <c r="H11" s="158"/>
      <c r="I11" s="158"/>
      <c r="J11" s="158"/>
      <c r="K11" s="158"/>
      <c r="L11" s="158"/>
      <c r="M11" s="151"/>
    </row>
    <row r="12" spans="2:12" ht="3" customHeight="1">
      <c r="B12" s="145"/>
      <c r="D12" s="152"/>
      <c r="E12" s="152"/>
      <c r="F12" s="152"/>
      <c r="G12" s="152"/>
      <c r="H12" s="152"/>
      <c r="I12" s="152"/>
      <c r="J12" s="152"/>
      <c r="K12" s="152"/>
      <c r="L12" s="152"/>
    </row>
    <row r="13" spans="2:13" ht="15.75">
      <c r="B13" s="145" t="s">
        <v>119</v>
      </c>
      <c r="D13" s="159">
        <f>'Протокол № 1'!I55</f>
        <v>0</v>
      </c>
      <c r="E13" s="160"/>
      <c r="F13" s="160"/>
      <c r="G13" s="160"/>
      <c r="H13" s="152"/>
      <c r="I13" s="160"/>
      <c r="J13" s="160"/>
      <c r="K13" s="161" t="e">
        <f>D13/D11</f>
        <v>#DIV/0!</v>
      </c>
      <c r="L13" s="160"/>
      <c r="M13" s="3"/>
    </row>
    <row r="14" spans="4:13" ht="12.75">
      <c r="D14" s="294" t="s">
        <v>128</v>
      </c>
      <c r="E14" s="294"/>
      <c r="F14" s="294"/>
      <c r="G14" s="294"/>
      <c r="I14" s="294" t="s">
        <v>127</v>
      </c>
      <c r="J14" s="294"/>
      <c r="K14" s="294"/>
      <c r="L14" s="294"/>
      <c r="M14" s="294"/>
    </row>
    <row r="16" ht="15.75">
      <c r="B16" s="145" t="s">
        <v>120</v>
      </c>
    </row>
    <row r="18" spans="2:23" ht="15.75">
      <c r="B18" s="125"/>
      <c r="C18" s="149" t="s">
        <v>126</v>
      </c>
      <c r="D18" s="295">
        <v>1</v>
      </c>
      <c r="E18" s="295"/>
      <c r="F18" s="295">
        <v>2</v>
      </c>
      <c r="G18" s="295"/>
      <c r="H18" s="295">
        <v>3</v>
      </c>
      <c r="I18" s="295"/>
      <c r="J18" s="295">
        <v>4</v>
      </c>
      <c r="K18" s="295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</row>
    <row r="19" spans="2:23" ht="45" customHeight="1">
      <c r="B19" s="125"/>
      <c r="C19" s="146"/>
      <c r="D19" s="147" t="s">
        <v>124</v>
      </c>
      <c r="E19" s="148" t="s">
        <v>125</v>
      </c>
      <c r="F19" s="147" t="s">
        <v>124</v>
      </c>
      <c r="G19" s="148" t="s">
        <v>125</v>
      </c>
      <c r="H19" s="147" t="s">
        <v>124</v>
      </c>
      <c r="I19" s="148" t="s">
        <v>125</v>
      </c>
      <c r="J19" s="147" t="s">
        <v>124</v>
      </c>
      <c r="K19" s="148" t="s">
        <v>125</v>
      </c>
      <c r="L19" s="169"/>
      <c r="M19" s="170"/>
      <c r="N19" s="169"/>
      <c r="O19" s="170"/>
      <c r="P19" s="169"/>
      <c r="Q19" s="170"/>
      <c r="R19" s="169"/>
      <c r="S19" s="170"/>
      <c r="T19" s="169"/>
      <c r="U19" s="170"/>
      <c r="V19" s="169"/>
      <c r="W19" s="170"/>
    </row>
    <row r="20" spans="2:23" ht="15.75">
      <c r="B20" s="127">
        <v>1</v>
      </c>
      <c r="C20" s="150" t="s">
        <v>121</v>
      </c>
      <c r="D20" s="126">
        <f>'Заповнюємо № 1'!D60</f>
        <v>0</v>
      </c>
      <c r="E20" s="153" t="e">
        <f>D20/$D$13</f>
        <v>#DIV/0!</v>
      </c>
      <c r="F20" s="126">
        <f>'Заповнюємо № 1'!E60</f>
        <v>0</v>
      </c>
      <c r="G20" s="153" t="e">
        <f>F20/$D$13</f>
        <v>#DIV/0!</v>
      </c>
      <c r="H20" s="126">
        <f>'Заповнюємо № 1'!F60</f>
        <v>0</v>
      </c>
      <c r="I20" s="153" t="e">
        <f>H20/$D$13</f>
        <v>#DIV/0!</v>
      </c>
      <c r="J20" s="126">
        <f>'Заповнюємо № 1'!G60</f>
        <v>0</v>
      </c>
      <c r="K20" s="153" t="e">
        <f>J20/$D$13</f>
        <v>#DIV/0!</v>
      </c>
      <c r="L20" s="171"/>
      <c r="M20" s="172"/>
      <c r="N20" s="171"/>
      <c r="O20" s="172"/>
      <c r="P20" s="171"/>
      <c r="Q20" s="172"/>
      <c r="R20" s="171"/>
      <c r="S20" s="172"/>
      <c r="T20" s="171"/>
      <c r="U20" s="172"/>
      <c r="V20" s="171"/>
      <c r="W20" s="172"/>
    </row>
    <row r="21" spans="2:23" ht="15.75">
      <c r="B21" s="127">
        <v>2</v>
      </c>
      <c r="C21" s="150" t="s">
        <v>122</v>
      </c>
      <c r="D21" s="126">
        <f>'Заповнюємо № 1'!D61</f>
        <v>0</v>
      </c>
      <c r="E21" s="153" t="e">
        <f>D21/$D$13</f>
        <v>#DIV/0!</v>
      </c>
      <c r="F21" s="126">
        <f>'Заповнюємо № 1'!E61</f>
        <v>0</v>
      </c>
      <c r="G21" s="153" t="e">
        <f>F21/$D$13</f>
        <v>#DIV/0!</v>
      </c>
      <c r="H21" s="126">
        <f>'Заповнюємо № 1'!F61</f>
        <v>0</v>
      </c>
      <c r="I21" s="153" t="e">
        <f>H21/$D$13</f>
        <v>#DIV/0!</v>
      </c>
      <c r="J21" s="126">
        <f>'Заповнюємо № 1'!G61</f>
        <v>0</v>
      </c>
      <c r="K21" s="153" t="e">
        <f>J21/$D$13</f>
        <v>#DIV/0!</v>
      </c>
      <c r="L21" s="171"/>
      <c r="M21" s="172"/>
      <c r="N21" s="171"/>
      <c r="O21" s="172"/>
      <c r="P21" s="171"/>
      <c r="Q21" s="172"/>
      <c r="R21" s="171"/>
      <c r="S21" s="172"/>
      <c r="T21" s="171"/>
      <c r="U21" s="172"/>
      <c r="V21" s="171"/>
      <c r="W21" s="172"/>
    </row>
    <row r="22" spans="2:23" ht="15.75">
      <c r="B22" s="127"/>
      <c r="C22" s="150" t="s">
        <v>146</v>
      </c>
      <c r="D22" s="126">
        <f>'Заповнюємо № 1'!D62</f>
        <v>0</v>
      </c>
      <c r="E22" s="153" t="e">
        <f>D22/$D$13</f>
        <v>#DIV/0!</v>
      </c>
      <c r="F22" s="126">
        <f>'Заповнюємо № 1'!E62</f>
        <v>0</v>
      </c>
      <c r="G22" s="153" t="e">
        <f>F22/$D$13</f>
        <v>#DIV/0!</v>
      </c>
      <c r="H22" s="126">
        <f>'Заповнюємо № 1'!F62</f>
        <v>0</v>
      </c>
      <c r="I22" s="153" t="e">
        <f>H22/$D$13</f>
        <v>#DIV/0!</v>
      </c>
      <c r="J22" s="126">
        <f>'Заповнюємо № 1'!G62</f>
        <v>0</v>
      </c>
      <c r="K22" s="153" t="e">
        <f>J22/$D$13</f>
        <v>#DIV/0!</v>
      </c>
      <c r="L22" s="171"/>
      <c r="M22" s="172"/>
      <c r="N22" s="171"/>
      <c r="O22" s="172"/>
      <c r="P22" s="171"/>
      <c r="Q22" s="172"/>
      <c r="R22" s="171"/>
      <c r="S22" s="172"/>
      <c r="T22" s="171"/>
      <c r="U22" s="172"/>
      <c r="V22" s="171"/>
      <c r="W22" s="172"/>
    </row>
    <row r="23" spans="2:23" ht="15.75">
      <c r="B23" s="127">
        <v>3</v>
      </c>
      <c r="C23" s="150" t="s">
        <v>123</v>
      </c>
      <c r="D23" s="126">
        <f>'Заповнюємо № 1'!D63</f>
        <v>0</v>
      </c>
      <c r="E23" s="153" t="e">
        <f>D23/$D$13</f>
        <v>#DIV/0!</v>
      </c>
      <c r="F23" s="126">
        <f>'Заповнюємо № 1'!E63</f>
        <v>0</v>
      </c>
      <c r="G23" s="153" t="e">
        <f>F23/$D$13</f>
        <v>#DIV/0!</v>
      </c>
      <c r="H23" s="126">
        <f>'Заповнюємо № 1'!F63</f>
        <v>0</v>
      </c>
      <c r="I23" s="153" t="e">
        <f>H23/$D$13</f>
        <v>#DIV/0!</v>
      </c>
      <c r="J23" s="126">
        <f>'Заповнюємо № 1'!G63</f>
        <v>0</v>
      </c>
      <c r="K23" s="153" t="e">
        <f>J23/$D$13</f>
        <v>#DIV/0!</v>
      </c>
      <c r="L23" s="171"/>
      <c r="M23" s="172"/>
      <c r="N23" s="171"/>
      <c r="O23" s="172"/>
      <c r="P23" s="171"/>
      <c r="Q23" s="172"/>
      <c r="R23" s="171"/>
      <c r="S23" s="172"/>
      <c r="T23" s="171"/>
      <c r="U23" s="172"/>
      <c r="V23" s="171"/>
      <c r="W23" s="172"/>
    </row>
    <row r="26" spans="2:6" s="4" customFormat="1" ht="16.5" customHeight="1">
      <c r="B26" s="39"/>
      <c r="C26" s="39"/>
      <c r="D26" s="39"/>
      <c r="E26" s="39"/>
      <c r="F26" s="39"/>
    </row>
    <row r="27" spans="2:14" s="4" customFormat="1" ht="16.5" customHeight="1" thickBot="1">
      <c r="B27" s="182" t="s">
        <v>27</v>
      </c>
      <c r="C27" s="182"/>
      <c r="D27" s="293"/>
      <c r="E27" s="293"/>
      <c r="F27" s="293"/>
      <c r="G27" s="39"/>
      <c r="H27" s="39"/>
      <c r="I27" s="39"/>
      <c r="J27" s="270">
        <f>'Робота вчителя № 1'!F21</f>
        <v>0</v>
      </c>
      <c r="K27" s="270"/>
      <c r="L27" s="270"/>
      <c r="M27" s="270"/>
      <c r="N27" s="39"/>
    </row>
    <row r="28" spans="2:14" s="4" customFormat="1" ht="16.5" customHeight="1">
      <c r="B28" s="41"/>
      <c r="D28" s="296" t="s">
        <v>64</v>
      </c>
      <c r="E28" s="296"/>
      <c r="F28" s="296"/>
      <c r="G28" s="60"/>
      <c r="H28" s="60"/>
      <c r="I28" s="60"/>
      <c r="J28" s="296" t="s">
        <v>50</v>
      </c>
      <c r="K28" s="296"/>
      <c r="L28" s="296"/>
      <c r="M28" s="296"/>
      <c r="N28" s="60"/>
    </row>
    <row r="30" spans="2:13" ht="16.5" thickBot="1">
      <c r="B30" s="145" t="s">
        <v>129</v>
      </c>
      <c r="D30" s="293"/>
      <c r="E30" s="293"/>
      <c r="F30" s="293"/>
      <c r="G30" s="39"/>
      <c r="H30" s="39"/>
      <c r="I30" s="39"/>
      <c r="J30" s="297"/>
      <c r="K30" s="297"/>
      <c r="L30" s="297"/>
      <c r="M30" s="297"/>
    </row>
    <row r="31" spans="4:13" ht="12.75">
      <c r="D31" s="296" t="s">
        <v>64</v>
      </c>
      <c r="E31" s="296"/>
      <c r="F31" s="296"/>
      <c r="G31" s="60"/>
      <c r="H31" s="60"/>
      <c r="I31" s="60"/>
      <c r="J31" s="296" t="s">
        <v>50</v>
      </c>
      <c r="K31" s="296"/>
      <c r="L31" s="296"/>
      <c r="M31" s="296"/>
    </row>
  </sheetData>
  <sheetProtection password="C4EF" sheet="1" objects="1" scenarios="1"/>
  <mergeCells count="25">
    <mergeCell ref="T18:U18"/>
    <mergeCell ref="V18:W18"/>
    <mergeCell ref="D30:F30"/>
    <mergeCell ref="D31:F31"/>
    <mergeCell ref="J31:M31"/>
    <mergeCell ref="J27:M27"/>
    <mergeCell ref="J30:M30"/>
    <mergeCell ref="R18:S18"/>
    <mergeCell ref="D28:F28"/>
    <mergeCell ref="J28:M28"/>
    <mergeCell ref="B27:C27"/>
    <mergeCell ref="D27:F27"/>
    <mergeCell ref="I14:M14"/>
    <mergeCell ref="D14:G14"/>
    <mergeCell ref="D18:E18"/>
    <mergeCell ref="F18:G18"/>
    <mergeCell ref="H18:I18"/>
    <mergeCell ref="J18:K18"/>
    <mergeCell ref="N18:O18"/>
    <mergeCell ref="P18:Q18"/>
    <mergeCell ref="L18:M18"/>
    <mergeCell ref="B2:M2"/>
    <mergeCell ref="B3:M3"/>
    <mergeCell ref="B4:M4"/>
    <mergeCell ref="B5:M5"/>
  </mergeCells>
  <conditionalFormatting sqref="D7:D13 D27 J27:K27 G27 D30 J30:K30 G30 V20:V23 L20:L23 N20:N23 P20:P23 R20:R23 T20:T23 H20:H23 D20:D23 F20:F23 J20:J23">
    <cfRule type="cellIs" priority="1" dxfId="75" operator="equal" stopIfTrue="1">
      <formula>0</formula>
    </cfRule>
  </conditionalFormatting>
  <conditionalFormatting sqref="K13">
    <cfRule type="expression" priority="2" dxfId="75" stopIfTrue="1">
      <formula>$D$13=0</formula>
    </cfRule>
  </conditionalFormatting>
  <conditionalFormatting sqref="W20:W23 M20:M23 O20:O23 Q20:Q23 S20:S23 U20:U23 G20:G23 I20:I23 E20:E23 K20:K23">
    <cfRule type="expression" priority="3" dxfId="75" stopIfTrue="1">
      <formula>D20=0</formula>
    </cfRule>
  </conditionalFormatting>
  <printOptions/>
  <pageMargins left="0.28" right="0.18" top="0.33" bottom="0.5" header="0.2" footer="0.3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B2:O99"/>
  <sheetViews>
    <sheetView view="pageBreakPreview" zoomScale="75" zoomScaleNormal="75" zoomScaleSheetLayoutView="75" zoomScalePageLayoutView="0" workbookViewId="0" topLeftCell="A1">
      <selection activeCell="Q8" sqref="Q8"/>
    </sheetView>
  </sheetViews>
  <sheetFormatPr defaultColWidth="9.00390625" defaultRowHeight="12.75"/>
  <cols>
    <col min="1" max="1" width="6.375" style="10" customWidth="1"/>
    <col min="2" max="2" width="5.625" style="12" customWidth="1"/>
    <col min="3" max="3" width="30.625" style="10" customWidth="1"/>
    <col min="4" max="4" width="16.25390625" style="10" customWidth="1"/>
    <col min="5" max="5" width="10.25390625" style="10" customWidth="1"/>
    <col min="6" max="8" width="8.625" style="11" hidden="1" customWidth="1"/>
    <col min="9" max="9" width="11.00390625" style="10" customWidth="1"/>
    <col min="10" max="10" width="10.875" style="10" customWidth="1"/>
    <col min="11" max="13" width="5.75390625" style="11" hidden="1" customWidth="1"/>
    <col min="14" max="14" width="10.875" style="10" hidden="1" customWidth="1"/>
    <col min="15" max="15" width="11.375" style="10" customWidth="1"/>
    <col min="16" max="16384" width="9.125" style="10" customWidth="1"/>
  </cols>
  <sheetData>
    <row r="1" ht="6" customHeight="1"/>
    <row r="2" spans="2:15" ht="54.75" customHeight="1">
      <c r="B2" s="184" t="s">
        <v>169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2:10" ht="15.75">
      <c r="B3" s="254" t="str">
        <f>'Заповнюємо № 2'!FY109</f>
        <v>Район</v>
      </c>
      <c r="C3" s="254"/>
      <c r="D3" s="43">
        <f>'Заповнюємо № 2'!FY103</f>
      </c>
      <c r="E3" s="6"/>
      <c r="I3" s="3"/>
      <c r="J3" s="3"/>
    </row>
    <row r="4" spans="2:10" ht="15.75">
      <c r="B4" s="254" t="s">
        <v>8</v>
      </c>
      <c r="C4" s="254"/>
      <c r="D4" s="43">
        <f>'Заповнюємо № 2'!D4</f>
        <v>0</v>
      </c>
      <c r="E4" s="6"/>
      <c r="I4" s="3"/>
      <c r="J4" s="3"/>
    </row>
    <row r="5" spans="2:10" ht="15.75">
      <c r="B5" s="254" t="s">
        <v>9</v>
      </c>
      <c r="C5" s="254"/>
      <c r="D5" s="43">
        <f>'Заповнюємо № 2'!D5</f>
        <v>0</v>
      </c>
      <c r="E5" s="5"/>
      <c r="I5" s="3"/>
      <c r="J5" s="3"/>
    </row>
    <row r="6" spans="2:10" ht="15.75">
      <c r="B6" s="254" t="s">
        <v>0</v>
      </c>
      <c r="C6" s="254"/>
      <c r="D6" s="43">
        <f>'Заповнюємо № 2'!D6</f>
        <v>0</v>
      </c>
      <c r="E6" s="257" t="s">
        <v>162</v>
      </c>
      <c r="F6" s="257"/>
      <c r="G6" s="257"/>
      <c r="H6" s="257"/>
      <c r="I6" s="257"/>
      <c r="J6" s="43">
        <f>'Заповнюємо № 2'!G6</f>
        <v>0</v>
      </c>
    </row>
    <row r="7" spans="2:10" ht="15.75">
      <c r="B7" s="254" t="s">
        <v>19</v>
      </c>
      <c r="C7" s="254"/>
      <c r="D7" s="43">
        <f>'Заповнюємо № 2'!FY42</f>
        <v>0</v>
      </c>
      <c r="E7" s="5"/>
      <c r="I7" s="3"/>
      <c r="J7" s="3"/>
    </row>
    <row r="8" spans="2:15" ht="15.75">
      <c r="B8" s="254" t="s">
        <v>20</v>
      </c>
      <c r="C8" s="254"/>
      <c r="D8" s="55">
        <f>'Заповнюємо № 2'!D9</f>
        <v>41254</v>
      </c>
      <c r="E8" s="258" t="s">
        <v>163</v>
      </c>
      <c r="F8" s="258"/>
      <c r="G8" s="258"/>
      <c r="H8" s="258"/>
      <c r="I8" s="258"/>
      <c r="J8" s="258"/>
      <c r="O8" s="43">
        <f>'Заповнюємо № 2'!D7</f>
        <v>0</v>
      </c>
    </row>
    <row r="9" spans="2:10" ht="15.75">
      <c r="B9" s="254" t="s">
        <v>10</v>
      </c>
      <c r="C9" s="254"/>
      <c r="D9" s="43">
        <f>'Заповнюємо № 2'!D10</f>
        <v>0</v>
      </c>
      <c r="E9" s="5"/>
      <c r="I9" s="3"/>
      <c r="J9" s="3"/>
    </row>
    <row r="10" spans="2:10" ht="15.75">
      <c r="B10" s="254" t="s">
        <v>21</v>
      </c>
      <c r="C10" s="254"/>
      <c r="D10" s="43">
        <f>IF('Заповнюємо № 2'!GA14=1,"Спеціаліст",IF('Заповнюємо № 2'!GA14=2,"І категорія",IF('Заповнюємо № 2'!GA14=3,"ІІ категорія",IF('Заповнюємо № 2'!GA14=4,"Вища категорія",""))))</f>
      </c>
      <c r="E10" s="56" t="s">
        <v>22</v>
      </c>
      <c r="I10" s="43">
        <f>IF('Заповнюємо № 2'!GA9=1,"Старший учитель",IF('Заповнюємо № 2'!GA9=2,"Учитель-методист",""))</f>
      </c>
      <c r="J10" s="3"/>
    </row>
    <row r="11" spans="2:10" ht="15" customHeight="1">
      <c r="B11" s="254" t="s">
        <v>23</v>
      </c>
      <c r="C11" s="254"/>
      <c r="D11" s="43">
        <f>'Заповнюємо № 2'!D12</f>
        <v>0</v>
      </c>
      <c r="E11" s="5"/>
      <c r="I11" s="3"/>
      <c r="J11" s="3"/>
    </row>
    <row r="12" ht="7.5" customHeight="1" thickBot="1"/>
    <row r="13" spans="2:15" ht="55.5" customHeight="1" thickBot="1">
      <c r="B13" s="255" t="s">
        <v>3</v>
      </c>
      <c r="C13" s="259" t="s">
        <v>4</v>
      </c>
      <c r="D13" s="260"/>
      <c r="E13" s="261"/>
      <c r="F13" s="13"/>
      <c r="G13" s="13"/>
      <c r="H13" s="13"/>
      <c r="I13" s="193" t="s">
        <v>148</v>
      </c>
      <c r="J13" s="194"/>
      <c r="K13" s="14"/>
      <c r="L13" s="14"/>
      <c r="M13" s="14"/>
      <c r="N13" s="265"/>
      <c r="O13" s="267" t="s">
        <v>14</v>
      </c>
    </row>
    <row r="14" spans="2:15" ht="102.75" customHeight="1" thickBot="1">
      <c r="B14" s="256"/>
      <c r="C14" s="262"/>
      <c r="D14" s="263"/>
      <c r="E14" s="264"/>
      <c r="F14" s="13"/>
      <c r="G14" s="13"/>
      <c r="H14" s="13"/>
      <c r="I14" s="45" t="s">
        <v>5</v>
      </c>
      <c r="J14" s="46" t="s">
        <v>6</v>
      </c>
      <c r="K14" s="15"/>
      <c r="L14" s="15"/>
      <c r="M14" s="15"/>
      <c r="N14" s="266"/>
      <c r="O14" s="268"/>
    </row>
    <row r="15" spans="2:15" ht="17.25" customHeight="1" thickBot="1">
      <c r="B15" s="16">
        <f>'Заповнюємо № 2'!B17</f>
        <v>1</v>
      </c>
      <c r="C15" s="238">
        <f>'Заповнюємо № 2'!C17</f>
        <v>0</v>
      </c>
      <c r="D15" s="239"/>
      <c r="E15" s="240"/>
      <c r="F15" s="18"/>
      <c r="G15" s="18"/>
      <c r="H15" s="18"/>
      <c r="I15" s="17">
        <f>'Заповнюємо № 2'!D17</f>
        <v>0</v>
      </c>
      <c r="J15" s="17">
        <f>'Заповнюємо № 2'!E17</f>
        <v>0</v>
      </c>
      <c r="K15" s="19"/>
      <c r="L15" s="19"/>
      <c r="M15" s="19"/>
      <c r="N15" s="20"/>
      <c r="O15" s="20">
        <f aca="true" t="shared" si="0" ref="O15:O50">IF(J15&lt;&gt;I15,"розбіжність","")</f>
      </c>
    </row>
    <row r="16" spans="2:15" ht="17.25" customHeight="1" thickBot="1">
      <c r="B16" s="16">
        <f>'Заповнюємо № 2'!B18</f>
        <v>2</v>
      </c>
      <c r="C16" s="238">
        <f>'Заповнюємо № 2'!C18</f>
        <v>0</v>
      </c>
      <c r="D16" s="239"/>
      <c r="E16" s="240"/>
      <c r="F16" s="18"/>
      <c r="G16" s="18"/>
      <c r="H16" s="18"/>
      <c r="I16" s="17">
        <f>'Заповнюємо № 2'!D18</f>
        <v>0</v>
      </c>
      <c r="J16" s="17">
        <f>'Заповнюємо № 2'!E18</f>
        <v>0</v>
      </c>
      <c r="K16" s="19"/>
      <c r="L16" s="19"/>
      <c r="M16" s="19"/>
      <c r="N16" s="20"/>
      <c r="O16" s="20">
        <f t="shared" si="0"/>
      </c>
    </row>
    <row r="17" spans="2:15" ht="17.25" customHeight="1" thickBot="1">
      <c r="B17" s="16">
        <f>'Заповнюємо № 2'!B19</f>
        <v>3</v>
      </c>
      <c r="C17" s="238">
        <f>'Заповнюємо № 2'!C19</f>
        <v>0</v>
      </c>
      <c r="D17" s="239"/>
      <c r="E17" s="240"/>
      <c r="F17" s="18"/>
      <c r="G17" s="18"/>
      <c r="H17" s="18"/>
      <c r="I17" s="17">
        <f>'Заповнюємо № 2'!D19</f>
        <v>0</v>
      </c>
      <c r="J17" s="17">
        <f>'Заповнюємо № 2'!E19</f>
        <v>0</v>
      </c>
      <c r="K17" s="19"/>
      <c r="L17" s="19"/>
      <c r="M17" s="19"/>
      <c r="N17" s="20"/>
      <c r="O17" s="20">
        <f t="shared" si="0"/>
      </c>
    </row>
    <row r="18" spans="2:15" ht="17.25" customHeight="1" thickBot="1">
      <c r="B18" s="16">
        <f>'Заповнюємо № 2'!B20</f>
        <v>4</v>
      </c>
      <c r="C18" s="238">
        <f>'Заповнюємо № 2'!C20</f>
        <v>0</v>
      </c>
      <c r="D18" s="239"/>
      <c r="E18" s="240"/>
      <c r="F18" s="18"/>
      <c r="G18" s="18"/>
      <c r="H18" s="18"/>
      <c r="I18" s="17">
        <f>'Заповнюємо № 2'!D20</f>
        <v>0</v>
      </c>
      <c r="J18" s="17">
        <f>'Заповнюємо № 2'!E20</f>
        <v>0</v>
      </c>
      <c r="K18" s="19"/>
      <c r="L18" s="19"/>
      <c r="M18" s="19"/>
      <c r="N18" s="20"/>
      <c r="O18" s="20">
        <f t="shared" si="0"/>
      </c>
    </row>
    <row r="19" spans="2:15" ht="17.25" customHeight="1" thickBot="1">
      <c r="B19" s="16">
        <f>'Заповнюємо № 2'!B21</f>
        <v>5</v>
      </c>
      <c r="C19" s="238">
        <f>'Заповнюємо № 2'!C21</f>
        <v>0</v>
      </c>
      <c r="D19" s="239"/>
      <c r="E19" s="240"/>
      <c r="F19" s="18"/>
      <c r="G19" s="18"/>
      <c r="H19" s="18"/>
      <c r="I19" s="17">
        <f>'Заповнюємо № 2'!D21</f>
        <v>0</v>
      </c>
      <c r="J19" s="17">
        <f>'Заповнюємо № 2'!E21</f>
        <v>0</v>
      </c>
      <c r="K19" s="19"/>
      <c r="L19" s="19"/>
      <c r="M19" s="19"/>
      <c r="N19" s="20"/>
      <c r="O19" s="20">
        <f t="shared" si="0"/>
      </c>
    </row>
    <row r="20" spans="2:15" ht="17.25" customHeight="1" thickBot="1">
      <c r="B20" s="16">
        <f>'Заповнюємо № 2'!B22</f>
        <v>6</v>
      </c>
      <c r="C20" s="238">
        <f>'Заповнюємо № 2'!C22</f>
        <v>0</v>
      </c>
      <c r="D20" s="239"/>
      <c r="E20" s="240"/>
      <c r="F20" s="18"/>
      <c r="G20" s="18"/>
      <c r="H20" s="18"/>
      <c r="I20" s="17">
        <f>'Заповнюємо № 2'!D22</f>
        <v>0</v>
      </c>
      <c r="J20" s="17">
        <f>'Заповнюємо № 2'!E22</f>
        <v>0</v>
      </c>
      <c r="K20" s="19"/>
      <c r="L20" s="19"/>
      <c r="M20" s="19"/>
      <c r="N20" s="20"/>
      <c r="O20" s="20">
        <f t="shared" si="0"/>
      </c>
    </row>
    <row r="21" spans="2:15" ht="17.25" customHeight="1" thickBot="1">
      <c r="B21" s="16">
        <f>'Заповнюємо № 2'!B23</f>
        <v>7</v>
      </c>
      <c r="C21" s="238">
        <f>'Заповнюємо № 2'!C23</f>
        <v>0</v>
      </c>
      <c r="D21" s="239"/>
      <c r="E21" s="240"/>
      <c r="F21" s="18"/>
      <c r="G21" s="18"/>
      <c r="H21" s="18"/>
      <c r="I21" s="17">
        <f>'Заповнюємо № 2'!D23</f>
        <v>0</v>
      </c>
      <c r="J21" s="17">
        <f>'Заповнюємо № 2'!E23</f>
        <v>0</v>
      </c>
      <c r="K21" s="19"/>
      <c r="L21" s="19"/>
      <c r="M21" s="19"/>
      <c r="N21" s="20"/>
      <c r="O21" s="20">
        <f t="shared" si="0"/>
      </c>
    </row>
    <row r="22" spans="2:15" ht="17.25" customHeight="1" thickBot="1">
      <c r="B22" s="16">
        <f>'Заповнюємо № 2'!B24</f>
        <v>8</v>
      </c>
      <c r="C22" s="238">
        <f>'Заповнюємо № 2'!C24</f>
        <v>0</v>
      </c>
      <c r="D22" s="239"/>
      <c r="E22" s="240"/>
      <c r="F22" s="18"/>
      <c r="G22" s="18"/>
      <c r="H22" s="18"/>
      <c r="I22" s="17">
        <f>'Заповнюємо № 2'!D24</f>
        <v>0</v>
      </c>
      <c r="J22" s="17">
        <f>'Заповнюємо № 2'!E24</f>
        <v>0</v>
      </c>
      <c r="K22" s="19"/>
      <c r="L22" s="19"/>
      <c r="M22" s="19"/>
      <c r="N22" s="20"/>
      <c r="O22" s="20">
        <f t="shared" si="0"/>
      </c>
    </row>
    <row r="23" spans="2:15" ht="17.25" customHeight="1" thickBot="1">
      <c r="B23" s="16">
        <f>'Заповнюємо № 2'!B25</f>
        <v>9</v>
      </c>
      <c r="C23" s="238">
        <f>'Заповнюємо № 2'!C25</f>
        <v>0</v>
      </c>
      <c r="D23" s="239"/>
      <c r="E23" s="240"/>
      <c r="F23" s="18"/>
      <c r="G23" s="18"/>
      <c r="H23" s="18"/>
      <c r="I23" s="17">
        <f>'Заповнюємо № 2'!D25</f>
        <v>0</v>
      </c>
      <c r="J23" s="17">
        <f>'Заповнюємо № 2'!E25</f>
        <v>0</v>
      </c>
      <c r="K23" s="19"/>
      <c r="L23" s="19"/>
      <c r="M23" s="19"/>
      <c r="N23" s="20"/>
      <c r="O23" s="20">
        <f t="shared" si="0"/>
      </c>
    </row>
    <row r="24" spans="2:15" ht="17.25" customHeight="1" thickBot="1">
      <c r="B24" s="16">
        <f>'Заповнюємо № 2'!B26</f>
        <v>10</v>
      </c>
      <c r="C24" s="238">
        <f>'Заповнюємо № 2'!C26</f>
        <v>0</v>
      </c>
      <c r="D24" s="239"/>
      <c r="E24" s="240"/>
      <c r="F24" s="18"/>
      <c r="G24" s="18"/>
      <c r="H24" s="18"/>
      <c r="I24" s="17">
        <f>'Заповнюємо № 2'!D26</f>
        <v>0</v>
      </c>
      <c r="J24" s="17">
        <f>'Заповнюємо № 2'!E26</f>
        <v>0</v>
      </c>
      <c r="K24" s="19"/>
      <c r="L24" s="19"/>
      <c r="M24" s="19"/>
      <c r="N24" s="20"/>
      <c r="O24" s="20">
        <f t="shared" si="0"/>
      </c>
    </row>
    <row r="25" spans="2:15" ht="17.25" customHeight="1" thickBot="1">
      <c r="B25" s="16">
        <f>'Заповнюємо № 2'!B27</f>
        <v>11</v>
      </c>
      <c r="C25" s="238">
        <f>'Заповнюємо № 2'!C27</f>
        <v>0</v>
      </c>
      <c r="D25" s="239"/>
      <c r="E25" s="240"/>
      <c r="F25" s="18"/>
      <c r="G25" s="18"/>
      <c r="H25" s="18"/>
      <c r="I25" s="17">
        <f>'Заповнюємо № 2'!D27</f>
        <v>0</v>
      </c>
      <c r="J25" s="17">
        <f>'Заповнюємо № 2'!E27</f>
        <v>0</v>
      </c>
      <c r="K25" s="19"/>
      <c r="L25" s="19"/>
      <c r="M25" s="19"/>
      <c r="N25" s="20"/>
      <c r="O25" s="20">
        <f t="shared" si="0"/>
      </c>
    </row>
    <row r="26" spans="2:15" ht="17.25" customHeight="1" thickBot="1">
      <c r="B26" s="16">
        <f>'Заповнюємо № 2'!B28</f>
        <v>12</v>
      </c>
      <c r="C26" s="238">
        <f>'Заповнюємо № 2'!C28</f>
        <v>0</v>
      </c>
      <c r="D26" s="239"/>
      <c r="E26" s="240"/>
      <c r="F26" s="18"/>
      <c r="G26" s="18"/>
      <c r="H26" s="18"/>
      <c r="I26" s="17">
        <f>'Заповнюємо № 2'!D28</f>
        <v>0</v>
      </c>
      <c r="J26" s="17">
        <f>'Заповнюємо № 2'!E28</f>
        <v>0</v>
      </c>
      <c r="K26" s="19"/>
      <c r="L26" s="19"/>
      <c r="M26" s="19"/>
      <c r="N26" s="20"/>
      <c r="O26" s="20">
        <f t="shared" si="0"/>
      </c>
    </row>
    <row r="27" spans="2:15" ht="17.25" customHeight="1" thickBot="1">
      <c r="B27" s="16">
        <f>'Заповнюємо № 2'!B29</f>
        <v>13</v>
      </c>
      <c r="C27" s="238">
        <f>'Заповнюємо № 2'!C29</f>
        <v>0</v>
      </c>
      <c r="D27" s="239"/>
      <c r="E27" s="240"/>
      <c r="F27" s="18"/>
      <c r="G27" s="18"/>
      <c r="H27" s="18"/>
      <c r="I27" s="17">
        <f>'Заповнюємо № 2'!D29</f>
        <v>0</v>
      </c>
      <c r="J27" s="17">
        <f>'Заповнюємо № 2'!E29</f>
        <v>0</v>
      </c>
      <c r="K27" s="19"/>
      <c r="L27" s="19"/>
      <c r="M27" s="19"/>
      <c r="N27" s="20"/>
      <c r="O27" s="20">
        <f t="shared" si="0"/>
      </c>
    </row>
    <row r="28" spans="2:15" ht="17.25" customHeight="1" thickBot="1">
      <c r="B28" s="16">
        <f>'Заповнюємо № 2'!B30</f>
        <v>14</v>
      </c>
      <c r="C28" s="238">
        <f>'Заповнюємо № 2'!C30</f>
        <v>0</v>
      </c>
      <c r="D28" s="239"/>
      <c r="E28" s="240"/>
      <c r="F28" s="18"/>
      <c r="G28" s="18"/>
      <c r="H28" s="18"/>
      <c r="I28" s="17">
        <f>'Заповнюємо № 2'!D30</f>
        <v>0</v>
      </c>
      <c r="J28" s="17">
        <f>'Заповнюємо № 2'!E30</f>
        <v>0</v>
      </c>
      <c r="K28" s="19"/>
      <c r="L28" s="19"/>
      <c r="M28" s="19"/>
      <c r="N28" s="20"/>
      <c r="O28" s="20">
        <f t="shared" si="0"/>
      </c>
    </row>
    <row r="29" spans="2:15" ht="17.25" customHeight="1" thickBot="1">
      <c r="B29" s="16">
        <f>'Заповнюємо № 2'!B31</f>
        <v>15</v>
      </c>
      <c r="C29" s="238">
        <f>'Заповнюємо № 2'!C31</f>
        <v>0</v>
      </c>
      <c r="D29" s="239"/>
      <c r="E29" s="240"/>
      <c r="F29" s="18"/>
      <c r="G29" s="18"/>
      <c r="H29" s="18"/>
      <c r="I29" s="17">
        <f>'Заповнюємо № 2'!D31</f>
        <v>0</v>
      </c>
      <c r="J29" s="17">
        <f>'Заповнюємо № 2'!E31</f>
        <v>0</v>
      </c>
      <c r="K29" s="19"/>
      <c r="L29" s="19"/>
      <c r="M29" s="19"/>
      <c r="N29" s="20"/>
      <c r="O29" s="20">
        <f t="shared" si="0"/>
      </c>
    </row>
    <row r="30" spans="2:15" ht="17.25" customHeight="1" thickBot="1">
      <c r="B30" s="16">
        <f>'Заповнюємо № 2'!B32</f>
        <v>16</v>
      </c>
      <c r="C30" s="238">
        <f>'Заповнюємо № 2'!C32</f>
        <v>0</v>
      </c>
      <c r="D30" s="239"/>
      <c r="E30" s="240"/>
      <c r="F30" s="18"/>
      <c r="G30" s="18"/>
      <c r="H30" s="18"/>
      <c r="I30" s="17">
        <f>'Заповнюємо № 2'!D32</f>
        <v>0</v>
      </c>
      <c r="J30" s="17">
        <f>'Заповнюємо № 2'!E32</f>
        <v>0</v>
      </c>
      <c r="K30" s="19"/>
      <c r="L30" s="19"/>
      <c r="M30" s="19"/>
      <c r="N30" s="20"/>
      <c r="O30" s="20">
        <f t="shared" si="0"/>
      </c>
    </row>
    <row r="31" spans="2:15" ht="17.25" customHeight="1" thickBot="1">
      <c r="B31" s="16">
        <f>'Заповнюємо № 2'!B33</f>
        <v>17</v>
      </c>
      <c r="C31" s="238">
        <f>'Заповнюємо № 2'!C33</f>
        <v>0</v>
      </c>
      <c r="D31" s="239"/>
      <c r="E31" s="240"/>
      <c r="F31" s="18"/>
      <c r="G31" s="18"/>
      <c r="H31" s="18"/>
      <c r="I31" s="17">
        <f>'Заповнюємо № 2'!D33</f>
        <v>0</v>
      </c>
      <c r="J31" s="17">
        <f>'Заповнюємо № 2'!E33</f>
        <v>0</v>
      </c>
      <c r="K31" s="19"/>
      <c r="L31" s="19"/>
      <c r="M31" s="19"/>
      <c r="N31" s="20"/>
      <c r="O31" s="20">
        <f t="shared" si="0"/>
      </c>
    </row>
    <row r="32" spans="2:15" ht="17.25" customHeight="1" thickBot="1">
      <c r="B32" s="16">
        <f>'Заповнюємо № 2'!B34</f>
        <v>18</v>
      </c>
      <c r="C32" s="238">
        <f>'Заповнюємо № 2'!C34</f>
        <v>0</v>
      </c>
      <c r="D32" s="239"/>
      <c r="E32" s="240"/>
      <c r="F32" s="18"/>
      <c r="G32" s="18"/>
      <c r="H32" s="18"/>
      <c r="I32" s="17">
        <f>'Заповнюємо № 2'!D34</f>
        <v>0</v>
      </c>
      <c r="J32" s="17">
        <f>'Заповнюємо № 2'!E34</f>
        <v>0</v>
      </c>
      <c r="K32" s="19"/>
      <c r="L32" s="19"/>
      <c r="M32" s="19"/>
      <c r="N32" s="20"/>
      <c r="O32" s="20">
        <f t="shared" si="0"/>
      </c>
    </row>
    <row r="33" spans="2:15" ht="17.25" customHeight="1" thickBot="1">
      <c r="B33" s="16">
        <f>'Заповнюємо № 2'!B35</f>
        <v>19</v>
      </c>
      <c r="C33" s="238">
        <f>'Заповнюємо № 2'!C35</f>
        <v>0</v>
      </c>
      <c r="D33" s="239"/>
      <c r="E33" s="240"/>
      <c r="F33" s="18"/>
      <c r="G33" s="18"/>
      <c r="H33" s="18"/>
      <c r="I33" s="17">
        <f>'Заповнюємо № 2'!D35</f>
        <v>0</v>
      </c>
      <c r="J33" s="17">
        <f>'Заповнюємо № 2'!E35</f>
        <v>0</v>
      </c>
      <c r="K33" s="19"/>
      <c r="L33" s="19"/>
      <c r="M33" s="19"/>
      <c r="N33" s="20"/>
      <c r="O33" s="20">
        <f t="shared" si="0"/>
      </c>
    </row>
    <row r="34" spans="2:15" ht="17.25" customHeight="1" thickBot="1">
      <c r="B34" s="16">
        <f>'Заповнюємо № 2'!B36</f>
        <v>20</v>
      </c>
      <c r="C34" s="238">
        <f>'Заповнюємо № 2'!C36</f>
        <v>0</v>
      </c>
      <c r="D34" s="239"/>
      <c r="E34" s="240"/>
      <c r="F34" s="18"/>
      <c r="G34" s="18"/>
      <c r="H34" s="18"/>
      <c r="I34" s="17">
        <f>'Заповнюємо № 2'!D36</f>
        <v>0</v>
      </c>
      <c r="J34" s="17">
        <f>'Заповнюємо № 2'!E36</f>
        <v>0</v>
      </c>
      <c r="K34" s="19"/>
      <c r="L34" s="19"/>
      <c r="M34" s="19"/>
      <c r="N34" s="20"/>
      <c r="O34" s="20">
        <f t="shared" si="0"/>
      </c>
    </row>
    <row r="35" spans="2:15" ht="17.25" customHeight="1" thickBot="1">
      <c r="B35" s="16">
        <f>'Заповнюємо № 2'!B37</f>
        <v>21</v>
      </c>
      <c r="C35" s="238">
        <f>'Заповнюємо № 2'!C37</f>
        <v>0</v>
      </c>
      <c r="D35" s="239"/>
      <c r="E35" s="240"/>
      <c r="F35" s="18"/>
      <c r="G35" s="18"/>
      <c r="H35" s="18"/>
      <c r="I35" s="17">
        <f>'Заповнюємо № 2'!D37</f>
        <v>0</v>
      </c>
      <c r="J35" s="17">
        <f>'Заповнюємо № 2'!E37</f>
        <v>0</v>
      </c>
      <c r="K35" s="19"/>
      <c r="L35" s="19"/>
      <c r="M35" s="19"/>
      <c r="N35" s="20"/>
      <c r="O35" s="20">
        <f t="shared" si="0"/>
      </c>
    </row>
    <row r="36" spans="2:15" ht="17.25" customHeight="1" thickBot="1">
      <c r="B36" s="16">
        <f>'Заповнюємо № 2'!B38</f>
        <v>22</v>
      </c>
      <c r="C36" s="238">
        <f>'Заповнюємо № 2'!C38</f>
        <v>0</v>
      </c>
      <c r="D36" s="239"/>
      <c r="E36" s="240"/>
      <c r="F36" s="18"/>
      <c r="G36" s="18"/>
      <c r="H36" s="18"/>
      <c r="I36" s="17">
        <f>'Заповнюємо № 2'!D38</f>
        <v>0</v>
      </c>
      <c r="J36" s="17">
        <f>'Заповнюємо № 2'!E38</f>
        <v>0</v>
      </c>
      <c r="K36" s="19"/>
      <c r="L36" s="19"/>
      <c r="M36" s="19"/>
      <c r="N36" s="20"/>
      <c r="O36" s="20">
        <f t="shared" si="0"/>
      </c>
    </row>
    <row r="37" spans="2:15" ht="17.25" customHeight="1" thickBot="1">
      <c r="B37" s="16">
        <f>'Заповнюємо № 2'!B39</f>
        <v>23</v>
      </c>
      <c r="C37" s="238">
        <f>'Заповнюємо № 2'!C39</f>
        <v>0</v>
      </c>
      <c r="D37" s="239"/>
      <c r="E37" s="240"/>
      <c r="F37" s="18"/>
      <c r="G37" s="18"/>
      <c r="H37" s="18"/>
      <c r="I37" s="17">
        <f>'Заповнюємо № 2'!D39</f>
        <v>0</v>
      </c>
      <c r="J37" s="17">
        <f>'Заповнюємо № 2'!E39</f>
        <v>0</v>
      </c>
      <c r="K37" s="19"/>
      <c r="L37" s="19"/>
      <c r="M37" s="19"/>
      <c r="N37" s="20"/>
      <c r="O37" s="20">
        <f t="shared" si="0"/>
      </c>
    </row>
    <row r="38" spans="2:15" ht="17.25" customHeight="1" thickBot="1">
      <c r="B38" s="16">
        <f>'Заповнюємо № 2'!B40</f>
        <v>24</v>
      </c>
      <c r="C38" s="238">
        <f>'Заповнюємо № 2'!C40</f>
        <v>0</v>
      </c>
      <c r="D38" s="239"/>
      <c r="E38" s="240"/>
      <c r="F38" s="18"/>
      <c r="G38" s="18"/>
      <c r="H38" s="18"/>
      <c r="I38" s="17">
        <f>'Заповнюємо № 2'!D40</f>
        <v>0</v>
      </c>
      <c r="J38" s="17">
        <f>'Заповнюємо № 2'!E40</f>
        <v>0</v>
      </c>
      <c r="K38" s="19"/>
      <c r="L38" s="19"/>
      <c r="M38" s="19"/>
      <c r="N38" s="20"/>
      <c r="O38" s="20">
        <f t="shared" si="0"/>
      </c>
    </row>
    <row r="39" spans="2:15" ht="17.25" customHeight="1" thickBot="1">
      <c r="B39" s="16">
        <f>'Заповнюємо № 2'!B41</f>
        <v>25</v>
      </c>
      <c r="C39" s="238">
        <f>'Заповнюємо № 2'!C41</f>
        <v>0</v>
      </c>
      <c r="D39" s="239"/>
      <c r="E39" s="240"/>
      <c r="F39" s="18"/>
      <c r="G39" s="18"/>
      <c r="H39" s="18"/>
      <c r="I39" s="17">
        <f>'Заповнюємо № 2'!D41</f>
        <v>0</v>
      </c>
      <c r="J39" s="17">
        <f>'Заповнюємо № 2'!E41</f>
        <v>0</v>
      </c>
      <c r="K39" s="19"/>
      <c r="L39" s="19"/>
      <c r="M39" s="19"/>
      <c r="N39" s="20"/>
      <c r="O39" s="20">
        <f t="shared" si="0"/>
      </c>
    </row>
    <row r="40" spans="2:15" ht="17.25" customHeight="1" thickBot="1">
      <c r="B40" s="16">
        <f>'Заповнюємо № 2'!B42</f>
        <v>26</v>
      </c>
      <c r="C40" s="238">
        <f>'Заповнюємо № 2'!C42</f>
        <v>0</v>
      </c>
      <c r="D40" s="239"/>
      <c r="E40" s="240"/>
      <c r="F40" s="18"/>
      <c r="G40" s="18"/>
      <c r="H40" s="18"/>
      <c r="I40" s="17">
        <f>'Заповнюємо № 2'!D42</f>
        <v>0</v>
      </c>
      <c r="J40" s="17">
        <f>'Заповнюємо № 2'!E42</f>
        <v>0</v>
      </c>
      <c r="K40" s="19"/>
      <c r="L40" s="19"/>
      <c r="M40" s="19"/>
      <c r="N40" s="20"/>
      <c r="O40" s="20">
        <f t="shared" si="0"/>
      </c>
    </row>
    <row r="41" spans="2:15" ht="17.25" customHeight="1" thickBot="1">
      <c r="B41" s="16">
        <f>'Заповнюємо № 2'!B43</f>
        <v>27</v>
      </c>
      <c r="C41" s="238">
        <f>'Заповнюємо № 2'!C43</f>
        <v>0</v>
      </c>
      <c r="D41" s="239"/>
      <c r="E41" s="240"/>
      <c r="F41" s="18"/>
      <c r="G41" s="18"/>
      <c r="H41" s="18"/>
      <c r="I41" s="17">
        <f>'Заповнюємо № 2'!D43</f>
        <v>0</v>
      </c>
      <c r="J41" s="17">
        <f>'Заповнюємо № 2'!E43</f>
        <v>0</v>
      </c>
      <c r="K41" s="19"/>
      <c r="L41" s="19"/>
      <c r="M41" s="19"/>
      <c r="N41" s="20"/>
      <c r="O41" s="20">
        <f t="shared" si="0"/>
      </c>
    </row>
    <row r="42" spans="2:15" ht="17.25" customHeight="1" thickBot="1">
      <c r="B42" s="16">
        <f>'Заповнюємо № 2'!B44</f>
        <v>28</v>
      </c>
      <c r="C42" s="238">
        <f>'Заповнюємо № 2'!C44</f>
        <v>0</v>
      </c>
      <c r="D42" s="239"/>
      <c r="E42" s="240"/>
      <c r="F42" s="18"/>
      <c r="G42" s="18"/>
      <c r="H42" s="18"/>
      <c r="I42" s="17">
        <f>'Заповнюємо № 2'!D44</f>
        <v>0</v>
      </c>
      <c r="J42" s="17">
        <f>'Заповнюємо № 2'!E44</f>
        <v>0</v>
      </c>
      <c r="K42" s="19"/>
      <c r="L42" s="19"/>
      <c r="M42" s="19"/>
      <c r="N42" s="20"/>
      <c r="O42" s="20">
        <f t="shared" si="0"/>
      </c>
    </row>
    <row r="43" spans="2:15" ht="17.25" customHeight="1" thickBot="1">
      <c r="B43" s="16">
        <f>'Заповнюємо № 2'!B45</f>
        <v>29</v>
      </c>
      <c r="C43" s="238">
        <f>'Заповнюємо № 2'!C45</f>
        <v>0</v>
      </c>
      <c r="D43" s="239"/>
      <c r="E43" s="240"/>
      <c r="F43" s="18"/>
      <c r="G43" s="18"/>
      <c r="H43" s="18"/>
      <c r="I43" s="17">
        <f>'Заповнюємо № 2'!D45</f>
        <v>0</v>
      </c>
      <c r="J43" s="17">
        <f>'Заповнюємо № 2'!E45</f>
        <v>0</v>
      </c>
      <c r="K43" s="19"/>
      <c r="L43" s="19"/>
      <c r="M43" s="19"/>
      <c r="N43" s="20"/>
      <c r="O43" s="20">
        <f t="shared" si="0"/>
      </c>
    </row>
    <row r="44" spans="2:15" ht="17.25" customHeight="1" thickBot="1">
      <c r="B44" s="16">
        <f>'Заповнюємо № 2'!B46</f>
        <v>30</v>
      </c>
      <c r="C44" s="238">
        <f>'Заповнюємо № 2'!C46</f>
        <v>0</v>
      </c>
      <c r="D44" s="239"/>
      <c r="E44" s="240"/>
      <c r="F44" s="18"/>
      <c r="G44" s="18"/>
      <c r="H44" s="18"/>
      <c r="I44" s="17">
        <f>'Заповнюємо № 2'!D46</f>
        <v>0</v>
      </c>
      <c r="J44" s="17">
        <f>'Заповнюємо № 2'!E46</f>
        <v>0</v>
      </c>
      <c r="K44" s="19"/>
      <c r="L44" s="19"/>
      <c r="M44" s="19"/>
      <c r="N44" s="20"/>
      <c r="O44" s="20">
        <f t="shared" si="0"/>
      </c>
    </row>
    <row r="45" spans="2:15" ht="17.25" customHeight="1" thickBot="1">
      <c r="B45" s="16">
        <f>'Заповнюємо № 2'!B47</f>
        <v>31</v>
      </c>
      <c r="C45" s="238">
        <f>'Заповнюємо № 2'!C47</f>
        <v>0</v>
      </c>
      <c r="D45" s="239"/>
      <c r="E45" s="240"/>
      <c r="F45" s="18"/>
      <c r="G45" s="18"/>
      <c r="H45" s="18"/>
      <c r="I45" s="17">
        <f>'Заповнюємо № 2'!D47</f>
        <v>0</v>
      </c>
      <c r="J45" s="17">
        <f>'Заповнюємо № 2'!E47</f>
        <v>0</v>
      </c>
      <c r="K45" s="19"/>
      <c r="L45" s="19"/>
      <c r="M45" s="19"/>
      <c r="N45" s="20"/>
      <c r="O45" s="20">
        <f t="shared" si="0"/>
      </c>
    </row>
    <row r="46" spans="2:15" ht="17.25" customHeight="1" thickBot="1">
      <c r="B46" s="16">
        <f>'Заповнюємо № 2'!B48</f>
        <v>32</v>
      </c>
      <c r="C46" s="238">
        <f>'Заповнюємо № 2'!C48</f>
        <v>0</v>
      </c>
      <c r="D46" s="239"/>
      <c r="E46" s="240"/>
      <c r="F46" s="18"/>
      <c r="G46" s="18"/>
      <c r="H46" s="18"/>
      <c r="I46" s="17">
        <f>'Заповнюємо № 2'!D48</f>
        <v>0</v>
      </c>
      <c r="J46" s="17">
        <f>'Заповнюємо № 2'!E48</f>
        <v>0</v>
      </c>
      <c r="K46" s="19"/>
      <c r="L46" s="19"/>
      <c r="M46" s="19"/>
      <c r="N46" s="20"/>
      <c r="O46" s="20">
        <f t="shared" si="0"/>
      </c>
    </row>
    <row r="47" spans="2:15" ht="17.25" customHeight="1" thickBot="1">
      <c r="B47" s="16">
        <f>'Заповнюємо № 2'!B49</f>
        <v>33</v>
      </c>
      <c r="C47" s="238">
        <f>'Заповнюємо № 2'!C49</f>
        <v>0</v>
      </c>
      <c r="D47" s="239"/>
      <c r="E47" s="240"/>
      <c r="F47" s="18"/>
      <c r="G47" s="18"/>
      <c r="H47" s="18"/>
      <c r="I47" s="17">
        <f>'Заповнюємо № 2'!D49</f>
        <v>0</v>
      </c>
      <c r="J47" s="17">
        <f>'Заповнюємо № 2'!E49</f>
        <v>0</v>
      </c>
      <c r="K47" s="19"/>
      <c r="L47" s="19"/>
      <c r="M47" s="19"/>
      <c r="N47" s="20"/>
      <c r="O47" s="20">
        <f t="shared" si="0"/>
      </c>
    </row>
    <row r="48" spans="2:15" ht="17.25" customHeight="1" thickBot="1">
      <c r="B48" s="16">
        <f>'Заповнюємо № 2'!B50</f>
        <v>34</v>
      </c>
      <c r="C48" s="238">
        <f>'Заповнюємо № 2'!C50</f>
        <v>0</v>
      </c>
      <c r="D48" s="239"/>
      <c r="E48" s="240"/>
      <c r="F48" s="18"/>
      <c r="G48" s="18"/>
      <c r="H48" s="18"/>
      <c r="I48" s="17">
        <f>'Заповнюємо № 2'!D50</f>
        <v>0</v>
      </c>
      <c r="J48" s="17">
        <f>'Заповнюємо № 2'!E50</f>
        <v>0</v>
      </c>
      <c r="K48" s="19"/>
      <c r="L48" s="19"/>
      <c r="M48" s="19"/>
      <c r="N48" s="20"/>
      <c r="O48" s="20">
        <f t="shared" si="0"/>
      </c>
    </row>
    <row r="49" spans="2:15" ht="17.25" customHeight="1" thickBot="1">
      <c r="B49" s="16">
        <f>'Заповнюємо № 2'!B51</f>
        <v>35</v>
      </c>
      <c r="C49" s="238">
        <f>'Заповнюємо № 2'!C51</f>
        <v>0</v>
      </c>
      <c r="D49" s="239"/>
      <c r="E49" s="240"/>
      <c r="F49" s="18"/>
      <c r="G49" s="18"/>
      <c r="H49" s="18"/>
      <c r="I49" s="17">
        <f>'Заповнюємо № 2'!D51</f>
        <v>0</v>
      </c>
      <c r="J49" s="17">
        <f>'Заповнюємо № 2'!E51</f>
        <v>0</v>
      </c>
      <c r="K49" s="19"/>
      <c r="L49" s="19"/>
      <c r="M49" s="19"/>
      <c r="N49" s="20"/>
      <c r="O49" s="20">
        <f t="shared" si="0"/>
      </c>
    </row>
    <row r="50" spans="2:15" ht="17.25" customHeight="1" thickBot="1">
      <c r="B50" s="16">
        <f>'Заповнюємо № 2'!B52</f>
        <v>36</v>
      </c>
      <c r="C50" s="238">
        <f>'Заповнюємо № 2'!C52</f>
        <v>0</v>
      </c>
      <c r="D50" s="239"/>
      <c r="E50" s="240"/>
      <c r="F50" s="18"/>
      <c r="G50" s="18"/>
      <c r="H50" s="18"/>
      <c r="I50" s="17">
        <f>'Заповнюємо № 2'!D52</f>
        <v>0</v>
      </c>
      <c r="J50" s="17">
        <f>'Заповнюємо № 2'!E52</f>
        <v>0</v>
      </c>
      <c r="K50" s="19"/>
      <c r="L50" s="19"/>
      <c r="M50" s="19"/>
      <c r="N50" s="20"/>
      <c r="O50" s="20">
        <f t="shared" si="0"/>
      </c>
    </row>
    <row r="52" spans="10:15" ht="4.5" customHeight="1">
      <c r="J52" s="21"/>
      <c r="K52" s="22"/>
      <c r="L52" s="22"/>
      <c r="M52" s="22"/>
      <c r="N52" s="21"/>
      <c r="O52" s="21"/>
    </row>
    <row r="53" spans="3:9" ht="16.5" customHeight="1">
      <c r="C53" s="244" t="s">
        <v>16</v>
      </c>
      <c r="D53" s="244"/>
      <c r="E53" s="244"/>
      <c r="I53" s="79">
        <f>COUNTA('Заповнюємо № 2'!C17:C52)</f>
        <v>0</v>
      </c>
    </row>
    <row r="54" ht="7.5" customHeight="1"/>
    <row r="55" spans="3:9" ht="16.5" customHeight="1">
      <c r="C55" s="244" t="s">
        <v>17</v>
      </c>
      <c r="D55" s="244"/>
      <c r="E55" s="244"/>
      <c r="I55" s="79">
        <f>I69</f>
        <v>0</v>
      </c>
    </row>
    <row r="56" ht="16.5" customHeight="1" thickBot="1"/>
    <row r="57" spans="2:15" ht="16.5" customHeight="1">
      <c r="B57" s="274" t="s">
        <v>15</v>
      </c>
      <c r="C57" s="245" t="s">
        <v>53</v>
      </c>
      <c r="D57" s="246"/>
      <c r="E57" s="247"/>
      <c r="F57" s="166"/>
      <c r="G57" s="84"/>
      <c r="H57" s="84"/>
      <c r="I57" s="84">
        <f>COUNTIF(I15:I50,1)</f>
        <v>0</v>
      </c>
      <c r="J57" s="85">
        <f>COUNTIF(J15:J50,1)</f>
        <v>0</v>
      </c>
      <c r="K57" s="83"/>
      <c r="L57" s="24"/>
      <c r="M57" s="25"/>
      <c r="N57" s="21"/>
      <c r="O57" s="21"/>
    </row>
    <row r="58" spans="2:15" ht="16.5" customHeight="1">
      <c r="B58" s="275"/>
      <c r="C58" s="241" t="s">
        <v>51</v>
      </c>
      <c r="D58" s="242"/>
      <c r="E58" s="243"/>
      <c r="F58" s="167"/>
      <c r="G58" s="23"/>
      <c r="H58" s="23"/>
      <c r="I58" s="23">
        <f>COUNTIF(I15:I50,2)</f>
        <v>0</v>
      </c>
      <c r="J58" s="86">
        <f>COUNTIF(J15:J50,2)</f>
        <v>0</v>
      </c>
      <c r="K58" s="83"/>
      <c r="L58" s="24"/>
      <c r="M58" s="25"/>
      <c r="N58" s="21"/>
      <c r="O58" s="21"/>
    </row>
    <row r="59" spans="2:15" ht="16.5" customHeight="1" thickBot="1">
      <c r="B59" s="275"/>
      <c r="C59" s="251" t="s">
        <v>52</v>
      </c>
      <c r="D59" s="252"/>
      <c r="E59" s="253"/>
      <c r="F59" s="168"/>
      <c r="G59" s="87"/>
      <c r="H59" s="87"/>
      <c r="I59" s="87">
        <f>COUNTIF(I15:I50,3)</f>
        <v>0</v>
      </c>
      <c r="J59" s="88">
        <f>COUNTIF(J15:J50,3)</f>
        <v>0</v>
      </c>
      <c r="K59" s="83"/>
      <c r="L59" s="24"/>
      <c r="M59" s="25"/>
      <c r="N59" s="21"/>
      <c r="O59" s="21"/>
    </row>
    <row r="60" spans="2:15" ht="16.5" customHeight="1">
      <c r="B60" s="275"/>
      <c r="C60" s="245" t="s">
        <v>54</v>
      </c>
      <c r="D60" s="246"/>
      <c r="E60" s="247"/>
      <c r="F60" s="166"/>
      <c r="G60" s="84"/>
      <c r="H60" s="84"/>
      <c r="I60" s="84">
        <f>COUNTIF(I15:I50,4)</f>
        <v>0</v>
      </c>
      <c r="J60" s="85">
        <f>COUNTIF(J15:J50,4)</f>
        <v>0</v>
      </c>
      <c r="K60" s="83"/>
      <c r="L60" s="24"/>
      <c r="M60" s="25"/>
      <c r="N60" s="21"/>
      <c r="O60" s="21"/>
    </row>
    <row r="61" spans="2:15" ht="16.5" customHeight="1">
      <c r="B61" s="275"/>
      <c r="C61" s="241" t="s">
        <v>55</v>
      </c>
      <c r="D61" s="242"/>
      <c r="E61" s="243"/>
      <c r="F61" s="167"/>
      <c r="G61" s="23"/>
      <c r="H61" s="23"/>
      <c r="I61" s="23">
        <f>COUNTIF(I15:I50,5)</f>
        <v>0</v>
      </c>
      <c r="J61" s="86">
        <f>COUNTIF(J15:J50,5)</f>
        <v>0</v>
      </c>
      <c r="K61" s="83"/>
      <c r="L61" s="24"/>
      <c r="M61" s="25"/>
      <c r="N61" s="21"/>
      <c r="O61" s="21"/>
    </row>
    <row r="62" spans="2:15" ht="16.5" customHeight="1" thickBot="1">
      <c r="B62" s="275"/>
      <c r="C62" s="251" t="s">
        <v>56</v>
      </c>
      <c r="D62" s="252"/>
      <c r="E62" s="253"/>
      <c r="F62" s="168"/>
      <c r="G62" s="87"/>
      <c r="H62" s="87"/>
      <c r="I62" s="87">
        <f>COUNTIF(I15:I50,6)</f>
        <v>0</v>
      </c>
      <c r="J62" s="88">
        <f>COUNTIF(J15:J50,6)</f>
        <v>0</v>
      </c>
      <c r="K62" s="83"/>
      <c r="L62" s="24"/>
      <c r="M62" s="25"/>
      <c r="N62" s="21"/>
      <c r="O62" s="21"/>
    </row>
    <row r="63" spans="2:15" ht="16.5" customHeight="1">
      <c r="B63" s="275"/>
      <c r="C63" s="271" t="s">
        <v>57</v>
      </c>
      <c r="D63" s="272"/>
      <c r="E63" s="273"/>
      <c r="F63" s="166"/>
      <c r="G63" s="84"/>
      <c r="H63" s="84"/>
      <c r="I63" s="84">
        <f>COUNTIF(I15:I50,7)</f>
        <v>0</v>
      </c>
      <c r="J63" s="85">
        <f>COUNTIF(J15:J50,7)</f>
        <v>0</v>
      </c>
      <c r="K63" s="83"/>
      <c r="L63" s="24"/>
      <c r="M63" s="25"/>
      <c r="N63" s="21"/>
      <c r="O63" s="21"/>
    </row>
    <row r="64" spans="2:15" ht="16.5" customHeight="1">
      <c r="B64" s="275"/>
      <c r="C64" s="241" t="s">
        <v>58</v>
      </c>
      <c r="D64" s="242"/>
      <c r="E64" s="243"/>
      <c r="F64" s="167"/>
      <c r="G64" s="23"/>
      <c r="H64" s="23"/>
      <c r="I64" s="23">
        <f>COUNTIF(I15:I50,8)</f>
        <v>0</v>
      </c>
      <c r="J64" s="86">
        <f>COUNTIF(J15:J50,8)</f>
        <v>0</v>
      </c>
      <c r="K64" s="83"/>
      <c r="L64" s="24"/>
      <c r="M64" s="25"/>
      <c r="N64" s="21"/>
      <c r="O64" s="21"/>
    </row>
    <row r="65" spans="2:15" ht="16.5" customHeight="1" thickBot="1">
      <c r="B65" s="275"/>
      <c r="C65" s="248" t="s">
        <v>59</v>
      </c>
      <c r="D65" s="249"/>
      <c r="E65" s="250"/>
      <c r="F65" s="168"/>
      <c r="G65" s="87"/>
      <c r="H65" s="87"/>
      <c r="I65" s="87">
        <f>COUNTIF(I15:I50,9)</f>
        <v>0</v>
      </c>
      <c r="J65" s="88">
        <f>COUNTIF(J15:J50,9)</f>
        <v>0</v>
      </c>
      <c r="K65" s="83"/>
      <c r="L65" s="24"/>
      <c r="M65" s="25"/>
      <c r="N65" s="21"/>
      <c r="O65" s="21"/>
    </row>
    <row r="66" spans="2:15" ht="16.5" customHeight="1">
      <c r="B66" s="275"/>
      <c r="C66" s="245" t="s">
        <v>60</v>
      </c>
      <c r="D66" s="246"/>
      <c r="E66" s="247"/>
      <c r="F66" s="166"/>
      <c r="G66" s="84"/>
      <c r="H66" s="84"/>
      <c r="I66" s="84">
        <f>COUNTIF(I15:I50,10)</f>
        <v>0</v>
      </c>
      <c r="J66" s="85">
        <f>COUNTIF(J15:J50,10)</f>
        <v>0</v>
      </c>
      <c r="K66" s="83"/>
      <c r="L66" s="24"/>
      <c r="M66" s="25"/>
      <c r="N66" s="21"/>
      <c r="O66" s="21"/>
    </row>
    <row r="67" spans="2:15" ht="16.5" customHeight="1">
      <c r="B67" s="275"/>
      <c r="C67" s="241" t="s">
        <v>61</v>
      </c>
      <c r="D67" s="242"/>
      <c r="E67" s="243"/>
      <c r="F67" s="167"/>
      <c r="G67" s="23"/>
      <c r="H67" s="23"/>
      <c r="I67" s="23">
        <f>COUNTIF(I15:I50,11)</f>
        <v>0</v>
      </c>
      <c r="J67" s="86">
        <f>COUNTIF(J15:J50,11)</f>
        <v>0</v>
      </c>
      <c r="K67" s="83"/>
      <c r="L67" s="24"/>
      <c r="M67" s="25"/>
      <c r="N67" s="21"/>
      <c r="O67" s="21"/>
    </row>
    <row r="68" spans="2:15" ht="16.5" customHeight="1" thickBot="1">
      <c r="B68" s="276"/>
      <c r="C68" s="251" t="s">
        <v>62</v>
      </c>
      <c r="D68" s="252"/>
      <c r="E68" s="253"/>
      <c r="F68" s="168"/>
      <c r="G68" s="87"/>
      <c r="H68" s="87"/>
      <c r="I68" s="87">
        <f>COUNTIF(I15:I50,12)</f>
        <v>0</v>
      </c>
      <c r="J68" s="88">
        <f>COUNTIF(J15:J50,12)</f>
        <v>0</v>
      </c>
      <c r="K68" s="83"/>
      <c r="L68" s="24"/>
      <c r="M68" s="25"/>
      <c r="N68" s="21"/>
      <c r="O68" s="21"/>
    </row>
    <row r="69" spans="4:15" ht="16.5" customHeight="1" hidden="1">
      <c r="D69" s="26"/>
      <c r="E69" s="26"/>
      <c r="F69" s="26"/>
      <c r="G69" s="26"/>
      <c r="H69" s="26"/>
      <c r="I69" s="26">
        <f>SUM(I57:I68)</f>
        <v>0</v>
      </c>
      <c r="J69" s="26">
        <f>SUM(J57:J68)</f>
        <v>0</v>
      </c>
      <c r="N69" s="26"/>
      <c r="O69" s="26">
        <f>COUNTIF(O15:O50,"розбіжність")</f>
        <v>0</v>
      </c>
    </row>
    <row r="70" spans="5:10" ht="10.5" customHeight="1">
      <c r="E70" s="27"/>
      <c r="F70" s="27"/>
      <c r="G70" s="27"/>
      <c r="H70" s="27"/>
      <c r="I70" s="27"/>
      <c r="J70" s="27"/>
    </row>
    <row r="71" spans="2:10" ht="16.5" customHeight="1">
      <c r="B71" s="235" t="s">
        <v>153</v>
      </c>
      <c r="C71" s="236"/>
      <c r="D71" s="236"/>
      <c r="E71" s="237"/>
      <c r="F71" s="28"/>
      <c r="G71" s="28"/>
      <c r="H71" s="28"/>
      <c r="I71" s="28">
        <f>I68+I67+I66</f>
        <v>0</v>
      </c>
      <c r="J71" s="28">
        <f>J68+J67+J66</f>
        <v>0</v>
      </c>
    </row>
    <row r="72" spans="2:10" ht="16.5" customHeight="1">
      <c r="B72" s="235" t="s">
        <v>154</v>
      </c>
      <c r="C72" s="236"/>
      <c r="D72" s="236"/>
      <c r="E72" s="237"/>
      <c r="F72" s="28"/>
      <c r="G72" s="28"/>
      <c r="H72" s="28"/>
      <c r="I72" s="28">
        <f>I65+I64+I63</f>
        <v>0</v>
      </c>
      <c r="J72" s="28">
        <f>J65+J64+J63</f>
        <v>0</v>
      </c>
    </row>
    <row r="73" spans="2:10" ht="16.5" customHeight="1">
      <c r="B73" s="235" t="s">
        <v>155</v>
      </c>
      <c r="C73" s="236"/>
      <c r="D73" s="236"/>
      <c r="E73" s="237"/>
      <c r="F73" s="28"/>
      <c r="G73" s="28"/>
      <c r="H73" s="28"/>
      <c r="I73" s="28">
        <f>I62+I61+I60</f>
        <v>0</v>
      </c>
      <c r="J73" s="28">
        <f>J62+J61+J60</f>
        <v>0</v>
      </c>
    </row>
    <row r="74" spans="2:10" ht="16.5" customHeight="1">
      <c r="B74" s="235" t="s">
        <v>156</v>
      </c>
      <c r="C74" s="236"/>
      <c r="D74" s="236"/>
      <c r="E74" s="237"/>
      <c r="F74" s="28"/>
      <c r="G74" s="28"/>
      <c r="H74" s="28"/>
      <c r="I74" s="28">
        <f>I59+I58+I57</f>
        <v>0</v>
      </c>
      <c r="J74" s="28">
        <f>J59+J58+J57</f>
        <v>0</v>
      </c>
    </row>
    <row r="75" spans="2:4" ht="7.5" customHeight="1">
      <c r="B75" s="277"/>
      <c r="C75" s="278"/>
      <c r="D75" s="44"/>
    </row>
    <row r="76" spans="2:10" ht="15.75" customHeight="1">
      <c r="B76" s="235" t="s">
        <v>152</v>
      </c>
      <c r="C76" s="236"/>
      <c r="D76" s="236"/>
      <c r="E76" s="237"/>
      <c r="F76" s="29"/>
      <c r="G76" s="29"/>
      <c r="H76" s="29"/>
      <c r="I76" s="29" t="e">
        <f>I71/I69</f>
        <v>#DIV/0!</v>
      </c>
      <c r="J76" s="29" t="e">
        <f>J71/J69</f>
        <v>#DIV/0!</v>
      </c>
    </row>
    <row r="77" spans="2:10" ht="15.75" customHeight="1">
      <c r="B77" s="235" t="s">
        <v>157</v>
      </c>
      <c r="C77" s="236"/>
      <c r="D77" s="236"/>
      <c r="E77" s="237"/>
      <c r="F77" s="29"/>
      <c r="G77" s="29"/>
      <c r="H77" s="29"/>
      <c r="I77" s="29" t="e">
        <f>I72/I69</f>
        <v>#DIV/0!</v>
      </c>
      <c r="J77" s="29" t="e">
        <f>J72/J69</f>
        <v>#DIV/0!</v>
      </c>
    </row>
    <row r="78" spans="2:10" ht="15.75" customHeight="1">
      <c r="B78" s="235" t="s">
        <v>158</v>
      </c>
      <c r="C78" s="236"/>
      <c r="D78" s="236"/>
      <c r="E78" s="237"/>
      <c r="F78" s="29"/>
      <c r="G78" s="29"/>
      <c r="H78" s="29"/>
      <c r="I78" s="29" t="e">
        <f>I73/I69</f>
        <v>#DIV/0!</v>
      </c>
      <c r="J78" s="29" t="e">
        <f>J73/J69</f>
        <v>#DIV/0!</v>
      </c>
    </row>
    <row r="79" spans="2:10" ht="15.75" customHeight="1">
      <c r="B79" s="235" t="s">
        <v>159</v>
      </c>
      <c r="C79" s="236"/>
      <c r="D79" s="236"/>
      <c r="E79" s="237"/>
      <c r="F79" s="29"/>
      <c r="G79" s="29"/>
      <c r="H79" s="29"/>
      <c r="I79" s="29" t="e">
        <f>I74/I69</f>
        <v>#DIV/0!</v>
      </c>
      <c r="J79" s="29" t="e">
        <f>J74/J69</f>
        <v>#DIV/0!</v>
      </c>
    </row>
    <row r="81" spans="2:10" ht="15.75" customHeight="1">
      <c r="B81" s="235" t="s">
        <v>1</v>
      </c>
      <c r="C81" s="236"/>
      <c r="D81" s="236"/>
      <c r="E81" s="237"/>
      <c r="F81" s="29"/>
      <c r="G81" s="29"/>
      <c r="H81" s="29"/>
      <c r="I81" s="29" t="e">
        <f>I76+I77</f>
        <v>#DIV/0!</v>
      </c>
      <c r="J81" s="29" t="e">
        <f>J76+J77</f>
        <v>#DIV/0!</v>
      </c>
    </row>
    <row r="82" spans="2:10" ht="15.75" customHeight="1">
      <c r="B82" s="235" t="s">
        <v>13</v>
      </c>
      <c r="C82" s="236"/>
      <c r="D82" s="236"/>
      <c r="E82" s="237"/>
      <c r="F82" s="29"/>
      <c r="G82" s="29"/>
      <c r="H82" s="29"/>
      <c r="I82" s="29" t="e">
        <f>I76+I77+I78</f>
        <v>#DIV/0!</v>
      </c>
      <c r="J82" s="29" t="e">
        <f>J76+J77+J78</f>
        <v>#DIV/0!</v>
      </c>
    </row>
    <row r="83" spans="2:10" ht="15.75" customHeight="1">
      <c r="B83" s="235" t="s">
        <v>2</v>
      </c>
      <c r="C83" s="236"/>
      <c r="D83" s="236"/>
      <c r="E83" s="237"/>
      <c r="F83" s="30"/>
      <c r="G83" s="30"/>
      <c r="H83" s="30"/>
      <c r="I83" s="30" t="e">
        <f>(I57+I58*2+I59*3+I60*4+I61*5+I62*6+I63*7+I64*8+I65*9+I66*10+I67*11+I68*12)/I69</f>
        <v>#DIV/0!</v>
      </c>
      <c r="J83" s="30" t="e">
        <f>(J57+J58*2+J59*3+J60*4+J61*5+J62*6+J63*7+J64*8+J65*9+J66*10+J67*11+J68*12)/J69</f>
        <v>#DIV/0!</v>
      </c>
    </row>
    <row r="84" spans="2:10" ht="15.75" customHeight="1">
      <c r="B84" s="235" t="s">
        <v>11</v>
      </c>
      <c r="C84" s="236"/>
      <c r="D84" s="236"/>
      <c r="E84" s="237"/>
      <c r="F84" s="29"/>
      <c r="G84" s="29"/>
      <c r="H84" s="29"/>
      <c r="I84" s="29" t="e">
        <f>(I71*1+I72*0.64+I73*0.36+I74*0.16)/I69</f>
        <v>#DIV/0!</v>
      </c>
      <c r="J84" s="29" t="e">
        <f>(J71*1+J72*0.64+J73*0.36+J74*0.16)/J69</f>
        <v>#DIV/0!</v>
      </c>
    </row>
    <row r="86" spans="2:9" ht="30.75" customHeight="1">
      <c r="B86" s="279" t="s">
        <v>28</v>
      </c>
      <c r="C86" s="279"/>
      <c r="D86" s="279"/>
      <c r="E86" s="279"/>
      <c r="I86" s="29" t="e">
        <f>N69/I55</f>
        <v>#DIV/0!</v>
      </c>
    </row>
    <row r="88" spans="2:9" ht="15.75">
      <c r="B88" s="279" t="s">
        <v>11</v>
      </c>
      <c r="C88" s="279"/>
      <c r="D88" s="279"/>
      <c r="E88" s="279"/>
      <c r="I88" s="29" t="e">
        <f>J84</f>
        <v>#DIV/0!</v>
      </c>
    </row>
    <row r="90" spans="2:9" ht="15.75">
      <c r="B90" s="279" t="s">
        <v>12</v>
      </c>
      <c r="C90" s="279"/>
      <c r="D90" s="279"/>
      <c r="E90" s="279"/>
      <c r="F90" s="24"/>
      <c r="G90" s="24"/>
      <c r="H90" s="24"/>
      <c r="I90" s="29" t="e">
        <f>O69/I55</f>
        <v>#DIV/0!</v>
      </c>
    </row>
    <row r="93" spans="2:14" s="4" customFormat="1" ht="16.5" customHeight="1" thickBot="1">
      <c r="B93" s="182" t="s">
        <v>24</v>
      </c>
      <c r="C93" s="182"/>
      <c r="D93" s="78">
        <f>'Заповнюємо № 2'!D68</f>
        <v>0</v>
      </c>
      <c r="E93" s="59"/>
      <c r="F93" s="59"/>
      <c r="G93" s="59"/>
      <c r="H93" s="59"/>
      <c r="I93" s="59"/>
      <c r="J93" s="59"/>
      <c r="K93" s="59"/>
      <c r="L93" s="59"/>
      <c r="M93" s="59"/>
      <c r="N93" s="59"/>
    </row>
    <row r="94" spans="2:6" s="4" customFormat="1" ht="16.5" customHeight="1">
      <c r="B94" s="40"/>
      <c r="C94" s="40"/>
      <c r="D94" s="40"/>
      <c r="E94" s="40"/>
      <c r="F94" s="40"/>
    </row>
    <row r="95" spans="2:15" s="4" customFormat="1" ht="16.5" customHeight="1" thickBot="1">
      <c r="B95" s="182" t="s">
        <v>25</v>
      </c>
      <c r="C95" s="182"/>
      <c r="D95" s="77"/>
      <c r="E95" s="39"/>
      <c r="F95" s="57"/>
      <c r="G95" s="57"/>
      <c r="H95" s="57"/>
      <c r="I95" s="270">
        <f>'Заповнюємо № 2'!D70</f>
        <v>0</v>
      </c>
      <c r="J95" s="270"/>
      <c r="K95" s="270"/>
      <c r="L95" s="270"/>
      <c r="M95" s="270"/>
      <c r="N95" s="270"/>
      <c r="O95" s="270"/>
    </row>
    <row r="96" spans="2:15" s="4" customFormat="1" ht="21" customHeight="1">
      <c r="B96" s="40"/>
      <c r="C96" s="66" t="s">
        <v>160</v>
      </c>
      <c r="D96" s="76" t="s">
        <v>49</v>
      </c>
      <c r="E96" s="75"/>
      <c r="F96" s="74"/>
      <c r="G96" s="74"/>
      <c r="H96" s="74"/>
      <c r="I96" s="269" t="s">
        <v>50</v>
      </c>
      <c r="J96" s="269"/>
      <c r="K96" s="269"/>
      <c r="L96" s="269"/>
      <c r="M96" s="269"/>
      <c r="N96" s="269"/>
      <c r="O96" s="269"/>
    </row>
    <row r="97" spans="2:6" s="4" customFormat="1" ht="16.5" customHeight="1">
      <c r="B97" s="39"/>
      <c r="C97" s="39"/>
      <c r="D97" s="39"/>
      <c r="E97" s="39"/>
      <c r="F97" s="39"/>
    </row>
    <row r="98" spans="2:15" s="4" customFormat="1" ht="16.5" customHeight="1" thickBot="1">
      <c r="B98" s="182" t="s">
        <v>27</v>
      </c>
      <c r="C98" s="182"/>
      <c r="D98" s="77"/>
      <c r="E98" s="39"/>
      <c r="F98" s="57"/>
      <c r="G98" s="57"/>
      <c r="H98" s="57"/>
      <c r="I98" s="270">
        <f>'Заповнюємо № 2'!D73</f>
        <v>0</v>
      </c>
      <c r="J98" s="270"/>
      <c r="K98" s="270"/>
      <c r="L98" s="270"/>
      <c r="M98" s="270"/>
      <c r="N98" s="270"/>
      <c r="O98" s="270"/>
    </row>
    <row r="99" spans="2:15" s="4" customFormat="1" ht="16.5" customHeight="1">
      <c r="B99" s="41"/>
      <c r="D99" s="76" t="s">
        <v>49</v>
      </c>
      <c r="E99" s="75"/>
      <c r="F99" s="74"/>
      <c r="G99" s="74"/>
      <c r="H99" s="74"/>
      <c r="I99" s="269" t="s">
        <v>50</v>
      </c>
      <c r="J99" s="269"/>
      <c r="K99" s="269"/>
      <c r="L99" s="269"/>
      <c r="M99" s="269"/>
      <c r="N99" s="269"/>
      <c r="O99" s="269"/>
    </row>
  </sheetData>
  <sheetProtection password="C4EF" sheet="1" objects="1" scenarios="1"/>
  <mergeCells count="91">
    <mergeCell ref="E6:I6"/>
    <mergeCell ref="E8:J8"/>
    <mergeCell ref="C38:E38"/>
    <mergeCell ref="C39:E39"/>
    <mergeCell ref="C42:E42"/>
    <mergeCell ref="C43:E43"/>
    <mergeCell ref="C34:E34"/>
    <mergeCell ref="C35:E35"/>
    <mergeCell ref="C36:E36"/>
    <mergeCell ref="C44:E44"/>
    <mergeCell ref="C45:E45"/>
    <mergeCell ref="C46:E46"/>
    <mergeCell ref="C47:E47"/>
    <mergeCell ref="C48:E48"/>
    <mergeCell ref="C49:E49"/>
    <mergeCell ref="B78:E78"/>
    <mergeCell ref="B79:E79"/>
    <mergeCell ref="B81:E81"/>
    <mergeCell ref="B82:E82"/>
    <mergeCell ref="C37:E37"/>
    <mergeCell ref="C30:E30"/>
    <mergeCell ref="C31:E31"/>
    <mergeCell ref="C32:E32"/>
    <mergeCell ref="C33:E33"/>
    <mergeCell ref="C50:E50"/>
    <mergeCell ref="B83:E83"/>
    <mergeCell ref="B84:E84"/>
    <mergeCell ref="C67:E67"/>
    <mergeCell ref="C68:E68"/>
    <mergeCell ref="B71:E71"/>
    <mergeCell ref="B72:E72"/>
    <mergeCell ref="B76:E76"/>
    <mergeCell ref="B77:E77"/>
    <mergeCell ref="B75:C75"/>
    <mergeCell ref="B73:E73"/>
    <mergeCell ref="C65:E65"/>
    <mergeCell ref="C15:E15"/>
    <mergeCell ref="C16:E16"/>
    <mergeCell ref="C17:E17"/>
    <mergeCell ref="C18:E18"/>
    <mergeCell ref="C19:E19"/>
    <mergeCell ref="C20:E20"/>
    <mergeCell ref="C24:E24"/>
    <mergeCell ref="C25:E25"/>
    <mergeCell ref="C40:E40"/>
    <mergeCell ref="B9:C9"/>
    <mergeCell ref="C63:E63"/>
    <mergeCell ref="C26:E26"/>
    <mergeCell ref="C27:E27"/>
    <mergeCell ref="C28:E28"/>
    <mergeCell ref="C29:E29"/>
    <mergeCell ref="C59:E59"/>
    <mergeCell ref="C60:E60"/>
    <mergeCell ref="C61:E61"/>
    <mergeCell ref="C13:E14"/>
    <mergeCell ref="C53:E53"/>
    <mergeCell ref="B10:C10"/>
    <mergeCell ref="B11:C11"/>
    <mergeCell ref="C57:E57"/>
    <mergeCell ref="C55:E55"/>
    <mergeCell ref="B13:B14"/>
    <mergeCell ref="C21:E21"/>
    <mergeCell ref="C22:E22"/>
    <mergeCell ref="C23:E23"/>
    <mergeCell ref="C41:E41"/>
    <mergeCell ref="B74:E74"/>
    <mergeCell ref="B57:B68"/>
    <mergeCell ref="C58:E58"/>
    <mergeCell ref="B93:C93"/>
    <mergeCell ref="B90:E90"/>
    <mergeCell ref="B86:E86"/>
    <mergeCell ref="B88:E88"/>
    <mergeCell ref="C66:E66"/>
    <mergeCell ref="C62:E62"/>
    <mergeCell ref="C64:E64"/>
    <mergeCell ref="B2:O2"/>
    <mergeCell ref="B6:C6"/>
    <mergeCell ref="O13:O14"/>
    <mergeCell ref="I13:J13"/>
    <mergeCell ref="N13:N14"/>
    <mergeCell ref="B7:C7"/>
    <mergeCell ref="B8:C8"/>
    <mergeCell ref="B3:C3"/>
    <mergeCell ref="B4:C4"/>
    <mergeCell ref="B5:C5"/>
    <mergeCell ref="I99:O99"/>
    <mergeCell ref="B98:C98"/>
    <mergeCell ref="I95:O95"/>
    <mergeCell ref="I96:O96"/>
    <mergeCell ref="I98:O98"/>
    <mergeCell ref="B95:C95"/>
  </mergeCells>
  <conditionalFormatting sqref="B15:B50">
    <cfRule type="expression" priority="1" dxfId="75" stopIfTrue="1">
      <formula>C15=0</formula>
    </cfRule>
  </conditionalFormatting>
  <conditionalFormatting sqref="C53 C55 D98 D95 D93 I15:M50 C58:C68 C15:E50 I10 I98 F71:H74 I95 F57:J68 B57:C57 D3:D11 E4:E11 J6 O8">
    <cfRule type="cellIs" priority="2" dxfId="75" operator="equal" stopIfTrue="1">
      <formula>0</formula>
    </cfRule>
  </conditionalFormatting>
  <conditionalFormatting sqref="N15:N50">
    <cfRule type="cellIs" priority="3" dxfId="79" operator="equal" stopIfTrue="1">
      <formula>"розбіжність"</formula>
    </cfRule>
    <cfRule type="cellIs" priority="4" dxfId="75" operator="greaterThanOrEqual" stopIfTrue="1">
      <formula>1</formula>
    </cfRule>
  </conditionalFormatting>
  <conditionalFormatting sqref="O15:O50">
    <cfRule type="cellIs" priority="5" dxfId="79" operator="equal" stopIfTrue="1">
      <formula>"розбіжність"</formula>
    </cfRule>
  </conditionalFormatting>
  <conditionalFormatting sqref="I76:I79 I81:I84 I71:I74">
    <cfRule type="expression" priority="8" dxfId="75" stopIfTrue="1">
      <formula>$I$69=0</formula>
    </cfRule>
  </conditionalFormatting>
  <conditionalFormatting sqref="J76:J79 J81:J84 I86 I88 I90 J71:J74">
    <cfRule type="expression" priority="9" dxfId="75" stopIfTrue="1">
      <formula>$J$69=0</formula>
    </cfRule>
  </conditionalFormatting>
  <printOptions/>
  <pageMargins left="0.13" right="0.04" top="0.32" bottom="0.28" header="0.2" footer="0.28"/>
  <pageSetup horizontalDpi="600" verticalDpi="600" orientation="portrait" paperSize="9" scale="82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МРМ Слухач</cp:lastModifiedBy>
  <cp:lastPrinted>2011-12-08T13:08:17Z</cp:lastPrinted>
  <dcterms:created xsi:type="dcterms:W3CDTF">2007-03-28T04:38:07Z</dcterms:created>
  <dcterms:modified xsi:type="dcterms:W3CDTF">2012-12-05T13:12:35Z</dcterms:modified>
  <cp:category/>
  <cp:version/>
  <cp:contentType/>
  <cp:contentStatus/>
</cp:coreProperties>
</file>