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685" tabRatio="943" firstSheet="28" activeTab="4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Зведена" sheetId="41" r:id="rId41"/>
    <sheet name="Рейтинг" sheetId="42" r:id="rId42"/>
    <sheet name="Для узагальнення для області" sheetId="43" r:id="rId43"/>
    <sheet name="Для узагальнення мет робота" sheetId="44" r:id="rId44"/>
  </sheets>
  <definedNames>
    <definedName name="_xlnm.Print_Area" localSheetId="41">'Рейтинг'!$A$2:$AE$54</definedName>
  </definedNames>
  <calcPr fullCalcOnLoad="1"/>
</workbook>
</file>

<file path=xl/sharedStrings.xml><?xml version="1.0" encoding="utf-8"?>
<sst xmlns="http://schemas.openxmlformats.org/spreadsheetml/2006/main" count="1512" uniqueCount="114">
  <si>
    <t>Всього учнів у школі</t>
  </si>
  <si>
    <t>Результати контрольної роботи</t>
  </si>
  <si>
    <t>Результати експертної контрольної роботи</t>
  </si>
  <si>
    <t>Розбіжність між рівнем навчальних досягнень учня, визначеним навчальним закладом та оцінкою за експертну контрольну роботу (кількість учнів)</t>
  </si>
  <si>
    <t>Розбіжність між оцінками вчителя та експерта (кількість учнів)</t>
  </si>
  <si>
    <t>Навчальний заклад</t>
  </si>
  <si>
    <t>Мова навчання</t>
  </si>
  <si>
    <t>російська</t>
  </si>
  <si>
    <t>українська</t>
  </si>
  <si>
    <t>Всього учнів у класі</t>
  </si>
  <si>
    <t>Розбіжність між рівнем навчальних досягнень учня, визначеним навчальним закладом та оцінкою за експертну контрольну роботу</t>
  </si>
  <si>
    <t>Розбіжність між оцінками вчителя та експерта</t>
  </si>
  <si>
    <t>Високий рівень</t>
  </si>
  <si>
    <t>Достатній рівень</t>
  </si>
  <si>
    <t>Середній рівень</t>
  </si>
  <si>
    <t>Низький рівень</t>
  </si>
  <si>
    <t>Якість знань</t>
  </si>
  <si>
    <t>Успішність</t>
  </si>
  <si>
    <t>ПЯН</t>
  </si>
  <si>
    <t>Середній бал</t>
  </si>
  <si>
    <t>Узагальнені результати
проведення моніторингового дослідження
якості філологічної освіти з української мови                                                                                                                                                                                     учнів 4 класів загальноосвітніх навчальних закладів</t>
  </si>
  <si>
    <t>Разом</t>
  </si>
  <si>
    <t>підпис</t>
  </si>
  <si>
    <t>В</t>
  </si>
  <si>
    <t>Д</t>
  </si>
  <si>
    <t>С</t>
  </si>
  <si>
    <t>Н</t>
  </si>
  <si>
    <t>Як</t>
  </si>
  <si>
    <t>Усп</t>
  </si>
  <si>
    <t>С б</t>
  </si>
  <si>
    <t>Р експ</t>
  </si>
  <si>
    <t>Р оцін вчит</t>
  </si>
  <si>
    <t>кр</t>
  </si>
  <si>
    <t>експ</t>
  </si>
  <si>
    <t>Відповідальний за моніторингове дослідження</t>
  </si>
  <si>
    <t>П.І.Б. відповідального за моніторингове дослідження</t>
  </si>
  <si>
    <t>Алчевськ</t>
  </si>
  <si>
    <t>Антрацит</t>
  </si>
  <si>
    <t>Антрацитівський</t>
  </si>
  <si>
    <t>Біловодський</t>
  </si>
  <si>
    <t>Білокуракинський</t>
  </si>
  <si>
    <t>Брянка</t>
  </si>
  <si>
    <t>Кіровськ</t>
  </si>
  <si>
    <t>Красний Луч</t>
  </si>
  <si>
    <t>Краснодон</t>
  </si>
  <si>
    <t xml:space="preserve">Краснодонський </t>
  </si>
  <si>
    <t>Кремінський</t>
  </si>
  <si>
    <t>Лисичанськ</t>
  </si>
  <si>
    <t>Луганськ</t>
  </si>
  <si>
    <t>Лутугінський</t>
  </si>
  <si>
    <t>Міловський</t>
  </si>
  <si>
    <t>Марківський</t>
  </si>
  <si>
    <t>Рейтинг (якість знань)</t>
  </si>
  <si>
    <t>Рейтинг (успішність)</t>
  </si>
  <si>
    <t>Рейтинг (ПЯН)</t>
  </si>
  <si>
    <t>Рейтинг (середній бал)</t>
  </si>
  <si>
    <t>Загальний рейтинг</t>
  </si>
  <si>
    <t>макс</t>
  </si>
  <si>
    <t>мин</t>
  </si>
  <si>
    <t>Якість знань (найкращий та найгірший результат)</t>
  </si>
  <si>
    <t>Успішність (найкращий та найгірший результат)</t>
  </si>
  <si>
    <t>ПЯН (найкращий та найгірший результат)</t>
  </si>
  <si>
    <t>Середній бал (найкращий та найгірший результат)</t>
  </si>
  <si>
    <t xml:space="preserve">        найкращий результат</t>
  </si>
  <si>
    <t xml:space="preserve">        найгірший результат</t>
  </si>
  <si>
    <t xml:space="preserve">        результат більше середнього</t>
  </si>
  <si>
    <t xml:space="preserve">        результат менше середнього</t>
  </si>
  <si>
    <t>Орфографічні помилки</t>
  </si>
  <si>
    <t>Пунктуаційні помилки</t>
  </si>
  <si>
    <t>Кількість учнів</t>
  </si>
  <si>
    <t>% учнів</t>
  </si>
  <si>
    <t>Всього учнів</t>
  </si>
  <si>
    <t>До 5 років</t>
  </si>
  <si>
    <t xml:space="preserve"> 6 - 10 років</t>
  </si>
  <si>
    <t xml:space="preserve"> 11 - 20 років</t>
  </si>
  <si>
    <t>Понад 20 років</t>
  </si>
  <si>
    <t>Вища</t>
  </si>
  <si>
    <t>І категорія</t>
  </si>
  <si>
    <t>ІІ категорія</t>
  </si>
  <si>
    <t>Спеціаліст</t>
  </si>
  <si>
    <t>Стан викладання предмету</t>
  </si>
  <si>
    <t>Предмет</t>
  </si>
  <si>
    <t>Клас</t>
  </si>
  <si>
    <t>П.І.Б. учителя</t>
  </si>
  <si>
    <t>Категорія</t>
  </si>
  <si>
    <t>Педагогічне звання</t>
  </si>
  <si>
    <t>Стаж викладання предмету</t>
  </si>
  <si>
    <t>Курси підвищення кваліфікації</t>
  </si>
  <si>
    <t>Спеціальність за дипломом</t>
  </si>
  <si>
    <t>Розбіжність між рівнем навчальних досягнень учня</t>
  </si>
  <si>
    <t>Розбіжність між оцінюванням учителя та експерта</t>
  </si>
  <si>
    <t>Методична робота</t>
  </si>
  <si>
    <t>Пропуск помилок</t>
  </si>
  <si>
    <t>Дотримання орфографічного режиму</t>
  </si>
  <si>
    <t>Кількість вчителів (за кваліфікаційними категоріями та педагогічним стажем), які під час перевірки робіт пропустили помилки</t>
  </si>
  <si>
    <t>Місто/район</t>
  </si>
  <si>
    <t>Білокуракинська ЗОШ І-ІІІ ст. №1</t>
  </si>
  <si>
    <t>Білокуракинська ЗОШ І-ІІІ ст. №2</t>
  </si>
  <si>
    <t xml:space="preserve">Лозно-Олександрівська ЗОШ І-ІІІ ст. </t>
  </si>
  <si>
    <t>Курячівська ЗОШ І-ІІІ ст.</t>
  </si>
  <si>
    <t>Нещеретівська ЗОШ І-ІІІ ст.</t>
  </si>
  <si>
    <t>Павлівська ЗОШ І-ІІІ ст.</t>
  </si>
  <si>
    <t>Просторівська ЗОШ І-ІІІ ст.</t>
  </si>
  <si>
    <t>Червоноармійська ЗОШ І-ІІІ ст.</t>
  </si>
  <si>
    <t>Лизінська ЗОШ І-ІІ ст.</t>
  </si>
  <si>
    <t>Луб’янська ЗОШ І-ІІ ст.</t>
  </si>
  <si>
    <t>Олексіївська ЗОШ І-ІІ ст.</t>
  </si>
  <si>
    <t>Паньківська ЗОШ І-ІІ ст.</t>
  </si>
  <si>
    <t>Тимошанська ЗОШ І-ІІ ст.</t>
  </si>
  <si>
    <t>Попівська ЗОШ І ст.</t>
  </si>
  <si>
    <t>Дем6янівська ЗОШ І-ІІ ст.</t>
  </si>
  <si>
    <t>Целуйківська ЗОШ І ст.</t>
  </si>
  <si>
    <t>Білокуракинський район</t>
  </si>
  <si>
    <t>Рейтинг навчальних закладів 4 клас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</si>
</sst>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1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.25"/>
      <color indexed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/>
    </xf>
    <xf numFmtId="0" fontId="4" fillId="3" borderId="2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 vertical="center" textRotation="90" wrapText="1"/>
      <protection/>
    </xf>
    <xf numFmtId="0" fontId="1" fillId="0" borderId="1" xfId="0" applyFont="1" applyBorder="1" applyAlignment="1" applyProtection="1">
      <alignment horizontal="center" vertical="center" textRotation="90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9" fontId="5" fillId="0" borderId="1" xfId="0" applyNumberFormat="1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 horizontal="center"/>
      <protection/>
    </xf>
    <xf numFmtId="165" fontId="5" fillId="0" borderId="1" xfId="0" applyNumberFormat="1" applyFont="1" applyBorder="1" applyAlignment="1" applyProtection="1">
      <alignment horizontal="center"/>
      <protection/>
    </xf>
    <xf numFmtId="165" fontId="5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3" borderId="6" xfId="0" applyFont="1" applyFill="1" applyBorder="1" applyAlignment="1" applyProtection="1">
      <alignment/>
      <protection/>
    </xf>
    <xf numFmtId="0" fontId="4" fillId="3" borderId="7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4" borderId="1" xfId="0" applyFill="1" applyBorder="1" applyAlignment="1">
      <alignment/>
    </xf>
    <xf numFmtId="0" fontId="4" fillId="3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9" fontId="5" fillId="3" borderId="1" xfId="0" applyNumberFormat="1" applyFont="1" applyFill="1" applyBorder="1" applyAlignment="1" applyProtection="1">
      <alignment horizontal="center"/>
      <protection/>
    </xf>
    <xf numFmtId="164" fontId="5" fillId="3" borderId="1" xfId="0" applyNumberFormat="1" applyFont="1" applyFill="1" applyBorder="1" applyAlignment="1" applyProtection="1">
      <alignment horizontal="center"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5" fillId="3" borderId="5" xfId="0" applyNumberFormat="1" applyFont="1" applyFill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" fillId="5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Alignment="1">
      <alignment vertic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3" borderId="1" xfId="0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>
      <alignment vertical="justify"/>
    </xf>
    <xf numFmtId="165" fontId="0" fillId="4" borderId="1" xfId="0" applyNumberFormat="1" applyFill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center" textRotation="90" wrapText="1"/>
      <protection/>
    </xf>
    <xf numFmtId="0" fontId="1" fillId="0" borderId="15" xfId="0" applyFont="1" applyBorder="1" applyAlignment="1" applyProtection="1">
      <alignment horizontal="center" vertical="center" textRotation="90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textRotation="90" wrapText="1"/>
      <protection/>
    </xf>
    <xf numFmtId="0" fontId="1" fillId="0" borderId="1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 applyProtection="1">
      <alignment horizontal="center" vertical="center" textRotation="90" wrapText="1"/>
      <protection/>
    </xf>
    <xf numFmtId="0" fontId="1" fillId="0" borderId="5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6">
    <dxf>
      <font>
        <color rgb="FFFFFFFF"/>
      </font>
      <border/>
    </dxf>
    <dxf>
      <font>
        <color rgb="FFC0C0C0"/>
      </font>
      <border/>
    </dxf>
    <dxf>
      <fill>
        <patternFill>
          <bgColor rgb="FFFF99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Загальний рейтинг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Рейтинг!$Q$7:$Q$22</c:f>
              <c:strCache>
                <c:ptCount val="1"/>
                <c:pt idx="0">
                  <c:v>12 7 8 3 6 5 1 4 9 15 2 10 13 14 16 11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Рейтинг!$D$7:$D$22</c:f>
              <c:strCache/>
            </c:strRef>
          </c:cat>
          <c:val>
            <c:numRef>
              <c:f>Рейтинг!$Q$7:$Q$22</c:f>
              <c:numCache/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659444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5000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9525</xdr:rowOff>
    </xdr:from>
    <xdr:to>
      <xdr:col>28</xdr:col>
      <xdr:colOff>28575</xdr:colOff>
      <xdr:row>54</xdr:row>
      <xdr:rowOff>0</xdr:rowOff>
    </xdr:to>
    <xdr:graphicFrame>
      <xdr:nvGraphicFramePr>
        <xdr:cNvPr id="1" name="Chart 2"/>
        <xdr:cNvGraphicFramePr/>
      </xdr:nvGraphicFramePr>
      <xdr:xfrm>
        <a:off x="152400" y="6000750"/>
        <a:ext cx="11782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N24" sqref="N24"/>
    </sheetView>
  </sheetViews>
  <sheetFormatPr defaultColWidth="9.00390625" defaultRowHeight="12.75"/>
  <cols>
    <col min="1" max="1" width="3.12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1" width="0.875" style="0" customWidth="1"/>
    <col min="12" max="12" width="0.6171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96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45</v>
      </c>
      <c r="J6" s="73"/>
      <c r="FB6" s="18">
        <f>FB9+FB10+FB11+FB12</f>
        <v>45</v>
      </c>
      <c r="FC6" s="18">
        <f>FC9+FC10+FC11+FC12</f>
        <v>45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R9" s="46"/>
      <c r="FA9" t="s">
        <v>23</v>
      </c>
      <c r="FB9" s="18">
        <f>D20+D19+D18</f>
        <v>8</v>
      </c>
      <c r="FC9" s="18">
        <f>I20+I19+I18</f>
        <v>17</v>
      </c>
      <c r="FD9" s="19">
        <f>FB9/$FB$6</f>
        <v>0.17777777777777778</v>
      </c>
      <c r="FE9" s="19">
        <f>FC9/$FC$6</f>
        <v>0.37777777777777777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R10" s="46"/>
      <c r="FA10" t="s">
        <v>24</v>
      </c>
      <c r="FB10" s="18">
        <f>D17+D16+D15</f>
        <v>27</v>
      </c>
      <c r="FC10" s="18">
        <f>I17+I16+I15</f>
        <v>18</v>
      </c>
      <c r="FD10" s="19">
        <f>FB10/$FB$6</f>
        <v>0.6</v>
      </c>
      <c r="FE10" s="19">
        <f>FC10/$FC$6</f>
        <v>0.4</v>
      </c>
    </row>
    <row r="11" spans="2:161" ht="15.75">
      <c r="B11" s="75">
        <v>3</v>
      </c>
      <c r="C11" s="75"/>
      <c r="D11" s="76">
        <v>1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R11" s="46"/>
      <c r="FA11" t="s">
        <v>25</v>
      </c>
      <c r="FB11" s="18">
        <f>D14+D13+D12</f>
        <v>9</v>
      </c>
      <c r="FC11" s="18">
        <f>I14+I13+I12</f>
        <v>10</v>
      </c>
      <c r="FD11" s="19">
        <f>FB11/$FB$6</f>
        <v>0.2</v>
      </c>
      <c r="FE11" s="19">
        <f>FC11/$FC$6</f>
        <v>0.2222222222222222</v>
      </c>
    </row>
    <row r="12" spans="2:161" ht="15.75">
      <c r="B12" s="75">
        <v>4</v>
      </c>
      <c r="C12" s="75"/>
      <c r="D12" s="76">
        <v>2</v>
      </c>
      <c r="E12" s="76"/>
      <c r="F12" s="1"/>
      <c r="G12" s="75">
        <v>4</v>
      </c>
      <c r="H12" s="75"/>
      <c r="I12" s="76">
        <v>4</v>
      </c>
      <c r="J12" s="76"/>
      <c r="M12" s="48" t="s">
        <v>78</v>
      </c>
      <c r="N12" s="38"/>
      <c r="O12" s="38"/>
      <c r="P12" s="38"/>
      <c r="Q12" s="38"/>
      <c r="R12" s="46"/>
      <c r="FA12" t="s">
        <v>26</v>
      </c>
      <c r="FB12" s="18">
        <f>D11+D10+D9</f>
        <v>1</v>
      </c>
      <c r="FC12" s="18">
        <f>I11+I10+I9</f>
        <v>0</v>
      </c>
      <c r="FD12" s="19">
        <f>FB12/$FB$6</f>
        <v>0.022222222222222223</v>
      </c>
      <c r="FE12" s="19">
        <f>FC12/$FC$6</f>
        <v>0</v>
      </c>
    </row>
    <row r="13" spans="2:159" ht="15.75">
      <c r="B13" s="75">
        <v>5</v>
      </c>
      <c r="C13" s="75"/>
      <c r="D13" s="76">
        <v>6</v>
      </c>
      <c r="E13" s="76"/>
      <c r="F13" s="1"/>
      <c r="G13" s="75">
        <v>5</v>
      </c>
      <c r="H13" s="75"/>
      <c r="I13" s="76">
        <v>2</v>
      </c>
      <c r="J13" s="76"/>
      <c r="M13" s="48" t="s">
        <v>79</v>
      </c>
      <c r="N13" s="38"/>
      <c r="O13" s="38"/>
      <c r="P13" s="38"/>
      <c r="Q13" s="38"/>
      <c r="R13" s="46"/>
      <c r="FA13" t="s">
        <v>27</v>
      </c>
      <c r="FB13" s="19">
        <f>FD9+FD10</f>
        <v>0.7777777777777778</v>
      </c>
      <c r="FC13" s="19">
        <f>FE9+FE10</f>
        <v>0.7777777777777778</v>
      </c>
    </row>
    <row r="14" spans="2:159" ht="15.75">
      <c r="B14" s="75">
        <v>6</v>
      </c>
      <c r="C14" s="75"/>
      <c r="D14" s="76">
        <v>1</v>
      </c>
      <c r="E14" s="76"/>
      <c r="F14" s="1"/>
      <c r="G14" s="75">
        <v>6</v>
      </c>
      <c r="H14" s="75"/>
      <c r="I14" s="76">
        <v>4</v>
      </c>
      <c r="J14" s="76"/>
      <c r="FA14" t="s">
        <v>28</v>
      </c>
      <c r="FB14" s="19">
        <f>FD9+FD10+FD11</f>
        <v>0.9777777777777779</v>
      </c>
      <c r="FC14" s="19">
        <f>FE9+FE10+FE11</f>
        <v>1</v>
      </c>
    </row>
    <row r="15" spans="2:159" ht="15.75">
      <c r="B15" s="75">
        <v>7</v>
      </c>
      <c r="C15" s="75"/>
      <c r="D15" s="76">
        <v>9</v>
      </c>
      <c r="E15" s="76"/>
      <c r="F15" s="1"/>
      <c r="G15" s="75">
        <v>7</v>
      </c>
      <c r="H15" s="75"/>
      <c r="I15" s="76">
        <v>5</v>
      </c>
      <c r="J15" s="76"/>
      <c r="FA15" t="s">
        <v>18</v>
      </c>
      <c r="FB15" s="19">
        <f>(FB9*1+FB10*0.64+FB11*0.36+FB12*0.16)/FB6</f>
        <v>0.6373333333333333</v>
      </c>
      <c r="FC15" s="19">
        <f>(FC9*1+FC10*0.64+FC11*0.36+FC12*0.16)/FC6</f>
        <v>0.7137777777777777</v>
      </c>
    </row>
    <row r="16" spans="2:159" ht="15.75">
      <c r="B16" s="75">
        <v>8</v>
      </c>
      <c r="C16" s="75"/>
      <c r="D16" s="76">
        <v>7</v>
      </c>
      <c r="E16" s="76"/>
      <c r="F16" s="1"/>
      <c r="G16" s="75">
        <v>8</v>
      </c>
      <c r="H16" s="75"/>
      <c r="I16" s="76">
        <v>8</v>
      </c>
      <c r="J16" s="76"/>
      <c r="FA16" t="s">
        <v>29</v>
      </c>
      <c r="FB16" s="19">
        <f>(D9*B9+D10*B10+D11*B11+D12*B12+D13*B13+D14*B14+D15*B15+D16*B16+D17*B17+D18*B18+D19*B19+D20*B20)/FB6</f>
        <v>7.822222222222222</v>
      </c>
      <c r="FC16" s="19">
        <f>(I9*G9+I10*G10+I11*G11+I12*G12+I13*G13+I14*G14+I15*G15+I16*G16+I17*G17+I18*G18+I19*G19+I20*G20)/FC6</f>
        <v>8.244444444444444</v>
      </c>
    </row>
    <row r="17" spans="2:10" ht="15.75">
      <c r="B17" s="75">
        <v>9</v>
      </c>
      <c r="C17" s="75"/>
      <c r="D17" s="76">
        <v>11</v>
      </c>
      <c r="E17" s="76"/>
      <c r="F17" s="1"/>
      <c r="G17" s="75">
        <v>9</v>
      </c>
      <c r="H17" s="75"/>
      <c r="I17" s="76">
        <v>5</v>
      </c>
      <c r="J17" s="76"/>
    </row>
    <row r="18" spans="2:158" ht="15.75">
      <c r="B18" s="75">
        <v>10</v>
      </c>
      <c r="C18" s="75"/>
      <c r="D18" s="76">
        <v>4</v>
      </c>
      <c r="E18" s="76"/>
      <c r="F18" s="1"/>
      <c r="G18" s="75">
        <v>10</v>
      </c>
      <c r="H18" s="75"/>
      <c r="I18" s="76">
        <v>12</v>
      </c>
      <c r="J18" s="76"/>
      <c r="FA18" t="s">
        <v>30</v>
      </c>
      <c r="FB18" s="19">
        <f>I22/FC6</f>
        <v>0.022222222222222223</v>
      </c>
    </row>
    <row r="19" spans="2:158" ht="15.75">
      <c r="B19" s="75">
        <v>11</v>
      </c>
      <c r="C19" s="75"/>
      <c r="D19" s="76">
        <v>1</v>
      </c>
      <c r="E19" s="76"/>
      <c r="F19" s="1"/>
      <c r="G19" s="75">
        <v>11</v>
      </c>
      <c r="H19" s="75"/>
      <c r="I19" s="76">
        <v>3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3</v>
      </c>
      <c r="E20" s="76"/>
      <c r="G20" s="75">
        <v>12</v>
      </c>
      <c r="H20" s="75"/>
      <c r="I20" s="76">
        <v>2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1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24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8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R1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104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6</v>
      </c>
      <c r="J6" s="73"/>
      <c r="FB6" s="18">
        <f>FB9+FB10+FB11+FB12</f>
        <v>6</v>
      </c>
      <c r="FC6" s="18">
        <f>FC9+FC10+FC11+FC12</f>
        <v>5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1</v>
      </c>
      <c r="FC9" s="18">
        <f>I20+I19+I18</f>
        <v>1</v>
      </c>
      <c r="FD9" s="19">
        <f>FB9/$FB$6</f>
        <v>0.16666666666666666</v>
      </c>
      <c r="FE9" s="19">
        <f>FC9/$FC$6</f>
        <v>0.2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5</v>
      </c>
      <c r="FC10" s="18">
        <f>I17+I16+I15</f>
        <v>4</v>
      </c>
      <c r="FD10" s="19">
        <f>FB10/$FB$6</f>
        <v>0.8333333333333334</v>
      </c>
      <c r="FE10" s="19">
        <f>FC10/$FC$6</f>
        <v>0.8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>
        <f>FB11/$FB$6</f>
        <v>0</v>
      </c>
      <c r="FE11" s="19">
        <f>FC11/$FC$6</f>
        <v>0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1</v>
      </c>
      <c r="FC13" s="19">
        <f>FE9+FE10</f>
        <v>1</v>
      </c>
    </row>
    <row r="14" spans="2:159" ht="15.75">
      <c r="B14" s="75">
        <v>6</v>
      </c>
      <c r="C14" s="75"/>
      <c r="D14" s="76">
        <v>0</v>
      </c>
      <c r="E14" s="76"/>
      <c r="F14" s="1"/>
      <c r="G14" s="75">
        <v>6</v>
      </c>
      <c r="H14" s="75"/>
      <c r="I14" s="76">
        <v>0</v>
      </c>
      <c r="J14" s="76"/>
      <c r="FA14" t="s">
        <v>28</v>
      </c>
      <c r="FB14" s="19">
        <f>FD9+FD10+FD11</f>
        <v>1</v>
      </c>
      <c r="FC14" s="19">
        <f>FE9+FE10+FE11</f>
        <v>1</v>
      </c>
    </row>
    <row r="15" spans="2:159" ht="15.75">
      <c r="B15" s="75">
        <v>7</v>
      </c>
      <c r="C15" s="75"/>
      <c r="D15" s="76">
        <v>2</v>
      </c>
      <c r="E15" s="76"/>
      <c r="F15" s="1"/>
      <c r="G15" s="75">
        <v>7</v>
      </c>
      <c r="H15" s="75"/>
      <c r="I15" s="76">
        <v>0</v>
      </c>
      <c r="J15" s="76"/>
      <c r="FA15" t="s">
        <v>18</v>
      </c>
      <c r="FB15" s="19">
        <f>(FB9*1+FB10*0.64+FB11*0.36+FB12*0.16)/FB6</f>
        <v>0.7000000000000001</v>
      </c>
      <c r="FC15" s="19">
        <f>(FC9*1+FC10*0.64+FC11*0.36+FC12*0.16)/FC6</f>
        <v>0.712</v>
      </c>
    </row>
    <row r="16" spans="2:159" ht="15.75">
      <c r="B16" s="75">
        <v>8</v>
      </c>
      <c r="C16" s="75"/>
      <c r="D16" s="76">
        <v>2</v>
      </c>
      <c r="E16" s="76"/>
      <c r="F16" s="1"/>
      <c r="G16" s="75">
        <v>8</v>
      </c>
      <c r="H16" s="75"/>
      <c r="I16" s="76">
        <v>2</v>
      </c>
      <c r="J16" s="76"/>
      <c r="FA16" t="s">
        <v>29</v>
      </c>
      <c r="FB16" s="19">
        <f>(D9*B9+D10*B10+D11*B11+D12*B12+D13*B13+D14*B14+D15*B15+D16*B16+D17*B17+D18*B18+D19*B19+D20*B20)/FB6</f>
        <v>8.333333333333334</v>
      </c>
      <c r="FC16" s="19">
        <f>(I9*G9+I10*G10+I11*G11+I12*G12+I13*G13+I14*G14+I15*G15+I16*G16+I17*G17+I18*G18+I19*G19+I20*G20)/FC6</f>
        <v>9</v>
      </c>
    </row>
    <row r="17" spans="2:10" ht="15.75">
      <c r="B17" s="75">
        <v>9</v>
      </c>
      <c r="C17" s="75"/>
      <c r="D17" s="76">
        <v>1</v>
      </c>
      <c r="E17" s="76"/>
      <c r="F17" s="1"/>
      <c r="G17" s="75">
        <v>9</v>
      </c>
      <c r="H17" s="75"/>
      <c r="I17" s="76">
        <v>2</v>
      </c>
      <c r="J17" s="76"/>
    </row>
    <row r="18" spans="2:158" ht="15.75">
      <c r="B18" s="75">
        <v>10</v>
      </c>
      <c r="C18" s="75"/>
      <c r="D18" s="76">
        <v>0</v>
      </c>
      <c r="E18" s="76"/>
      <c r="F18" s="1"/>
      <c r="G18" s="75">
        <v>10</v>
      </c>
      <c r="H18" s="75"/>
      <c r="I18" s="76">
        <v>0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1</v>
      </c>
      <c r="E19" s="76"/>
      <c r="F19" s="1"/>
      <c r="G19" s="75">
        <v>11</v>
      </c>
      <c r="H19" s="75"/>
      <c r="I19" s="76">
        <v>1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4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0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105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6</v>
      </c>
      <c r="J6" s="73"/>
      <c r="FB6" s="18">
        <f>FB9+FB10+FB11+FB12</f>
        <v>6</v>
      </c>
      <c r="FC6" s="18">
        <f>FC9+FC10+FC11+FC12</f>
        <v>6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1</v>
      </c>
      <c r="FC9" s="18">
        <f>I20+I19+I18</f>
        <v>2</v>
      </c>
      <c r="FD9" s="19">
        <f>FB9/$FB$6</f>
        <v>0.16666666666666666</v>
      </c>
      <c r="FE9" s="19">
        <f>FC9/$FC$6</f>
        <v>0.3333333333333333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2</v>
      </c>
      <c r="FC10" s="18">
        <f>I17+I16+I15</f>
        <v>2</v>
      </c>
      <c r="FD10" s="19">
        <f>FB10/$FB$6</f>
        <v>0.3333333333333333</v>
      </c>
      <c r="FE10" s="19">
        <f>FC10/$FC$6</f>
        <v>0.3333333333333333</v>
      </c>
    </row>
    <row r="11" spans="2:161" ht="15.75">
      <c r="B11" s="75">
        <v>3</v>
      </c>
      <c r="C11" s="75"/>
      <c r="D11" s="76">
        <v>1</v>
      </c>
      <c r="E11" s="76"/>
      <c r="F11" s="1"/>
      <c r="G11" s="75">
        <v>3</v>
      </c>
      <c r="H11" s="75"/>
      <c r="I11" s="76">
        <v>2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2</v>
      </c>
      <c r="FC11" s="18">
        <f>I14+I13+I12</f>
        <v>0</v>
      </c>
      <c r="FD11" s="19">
        <f>FB11/$FB$6</f>
        <v>0.3333333333333333</v>
      </c>
      <c r="FE11" s="19">
        <f>FC11/$FC$6</f>
        <v>0</v>
      </c>
    </row>
    <row r="12" spans="2:161" ht="15.75">
      <c r="B12" s="75">
        <v>4</v>
      </c>
      <c r="C12" s="75"/>
      <c r="D12" s="76">
        <v>1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1</v>
      </c>
      <c r="FC12" s="18">
        <f>I11+I10+I9</f>
        <v>2</v>
      </c>
      <c r="FD12" s="19">
        <f>FB12/$FB$6</f>
        <v>0.16666666666666666</v>
      </c>
      <c r="FE12" s="19">
        <f>FC12/$FC$6</f>
        <v>0.3333333333333333</v>
      </c>
    </row>
    <row r="13" spans="2:159" ht="15.75">
      <c r="B13" s="75">
        <v>5</v>
      </c>
      <c r="C13" s="75"/>
      <c r="D13" s="76">
        <v>1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0.5</v>
      </c>
      <c r="FC13" s="19">
        <f>FE9+FE10</f>
        <v>0.6666666666666666</v>
      </c>
    </row>
    <row r="14" spans="2:159" ht="15.75">
      <c r="B14" s="75">
        <v>6</v>
      </c>
      <c r="C14" s="75"/>
      <c r="D14" s="76">
        <v>0</v>
      </c>
      <c r="E14" s="76"/>
      <c r="F14" s="1"/>
      <c r="G14" s="75">
        <v>6</v>
      </c>
      <c r="H14" s="75"/>
      <c r="I14" s="76">
        <v>0</v>
      </c>
      <c r="J14" s="76"/>
      <c r="FA14" t="s">
        <v>28</v>
      </c>
      <c r="FB14" s="19">
        <f>FD9+FD10+FD11</f>
        <v>0.8333333333333333</v>
      </c>
      <c r="FC14" s="19">
        <f>FE9+FE10+FE11</f>
        <v>0.6666666666666666</v>
      </c>
    </row>
    <row r="15" spans="2:159" ht="15.75">
      <c r="B15" s="75">
        <v>7</v>
      </c>
      <c r="C15" s="75"/>
      <c r="D15" s="76">
        <v>0</v>
      </c>
      <c r="E15" s="76"/>
      <c r="F15" s="1"/>
      <c r="G15" s="75">
        <v>7</v>
      </c>
      <c r="H15" s="75"/>
      <c r="I15" s="76">
        <v>1</v>
      </c>
      <c r="J15" s="76"/>
      <c r="FA15" t="s">
        <v>18</v>
      </c>
      <c r="FB15" s="19">
        <f>(FB9*1+FB10*0.64+FB11*0.36+FB12*0.16)/FB6</f>
        <v>0.5266666666666667</v>
      </c>
      <c r="FC15" s="19">
        <f>(FC9*1+FC10*0.64+FC11*0.36+FC12*0.16)/FC6</f>
        <v>0.6</v>
      </c>
    </row>
    <row r="16" spans="2:159" ht="15.75">
      <c r="B16" s="75">
        <v>8</v>
      </c>
      <c r="C16" s="75"/>
      <c r="D16" s="76">
        <v>2</v>
      </c>
      <c r="E16" s="76"/>
      <c r="F16" s="1"/>
      <c r="G16" s="75">
        <v>8</v>
      </c>
      <c r="H16" s="75"/>
      <c r="I16" s="76">
        <v>0</v>
      </c>
      <c r="J16" s="76"/>
      <c r="FA16" t="s">
        <v>29</v>
      </c>
      <c r="FB16" s="19">
        <f>(D9*B9+D10*B10+D11*B11+D12*B12+D13*B13+D14*B14+D15*B15+D16*B16+D17*B17+D18*B18+D19*B19+D20*B20)/FB6</f>
        <v>6.666666666666667</v>
      </c>
      <c r="FC16" s="19">
        <f>(I9*G9+I10*G10+I11*G11+I12*G12+I13*G13+I14*G14+I15*G15+I16*G16+I17*G17+I18*G18+I19*G19+I20*G20)/FC6</f>
        <v>7.666666666666667</v>
      </c>
    </row>
    <row r="17" spans="2:10" ht="15.75">
      <c r="B17" s="75">
        <v>9</v>
      </c>
      <c r="C17" s="75"/>
      <c r="D17" s="76">
        <v>0</v>
      </c>
      <c r="E17" s="76"/>
      <c r="F17" s="1"/>
      <c r="G17" s="75">
        <v>9</v>
      </c>
      <c r="H17" s="75"/>
      <c r="I17" s="76">
        <v>1</v>
      </c>
      <c r="J17" s="76"/>
    </row>
    <row r="18" spans="2:158" ht="15.75">
      <c r="B18" s="75">
        <v>10</v>
      </c>
      <c r="C18" s="75"/>
      <c r="D18" s="76">
        <v>0</v>
      </c>
      <c r="E18" s="76"/>
      <c r="F18" s="1"/>
      <c r="G18" s="75">
        <v>10</v>
      </c>
      <c r="H18" s="75"/>
      <c r="I18" s="76">
        <v>0</v>
      </c>
      <c r="J18" s="76"/>
      <c r="FA18" t="s">
        <v>30</v>
      </c>
      <c r="FB18" s="19">
        <f>I22/FC6</f>
        <v>0.16666666666666666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1</v>
      </c>
      <c r="E20" s="76"/>
      <c r="G20" s="75">
        <v>12</v>
      </c>
      <c r="H20" s="75"/>
      <c r="I20" s="76">
        <v>2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1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4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2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P26" sqref="P2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106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5</v>
      </c>
      <c r="J6" s="73"/>
      <c r="FB6" s="18">
        <f>FB9+FB10+FB11+FB12</f>
        <v>5</v>
      </c>
      <c r="FC6" s="18">
        <f>FC9+FC10+FC11+FC12</f>
        <v>5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1</v>
      </c>
      <c r="FC9" s="18">
        <f>I20+I19+I18</f>
        <v>1</v>
      </c>
      <c r="FD9" s="19">
        <f>FB9/$FB$6</f>
        <v>0.2</v>
      </c>
      <c r="FE9" s="19">
        <f>FC9/$FC$6</f>
        <v>0.2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2</v>
      </c>
      <c r="FC10" s="18">
        <f>I17+I16+I15</f>
        <v>3</v>
      </c>
      <c r="FD10" s="19">
        <f>FB10/$FB$6</f>
        <v>0.4</v>
      </c>
      <c r="FE10" s="19">
        <f>FC10/$FC$6</f>
        <v>0.6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2</v>
      </c>
      <c r="FC11" s="18">
        <f>I14+I13+I12</f>
        <v>1</v>
      </c>
      <c r="FD11" s="19">
        <f>FB11/$FB$6</f>
        <v>0.4</v>
      </c>
      <c r="FE11" s="19">
        <f>FC11/$FC$6</f>
        <v>0.2</v>
      </c>
    </row>
    <row r="12" spans="2:161" ht="15.75">
      <c r="B12" s="75">
        <v>4</v>
      </c>
      <c r="C12" s="75"/>
      <c r="D12" s="76">
        <v>1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0.6000000000000001</v>
      </c>
      <c r="FC13" s="19">
        <f>FE9+FE10</f>
        <v>0.8</v>
      </c>
    </row>
    <row r="14" spans="2:159" ht="15.75">
      <c r="B14" s="75">
        <v>6</v>
      </c>
      <c r="C14" s="75"/>
      <c r="D14" s="76">
        <v>1</v>
      </c>
      <c r="E14" s="76"/>
      <c r="F14" s="1"/>
      <c r="G14" s="75">
        <v>6</v>
      </c>
      <c r="H14" s="75"/>
      <c r="I14" s="76">
        <v>1</v>
      </c>
      <c r="J14" s="76"/>
      <c r="FA14" t="s">
        <v>28</v>
      </c>
      <c r="FB14" s="19">
        <f>FD9+FD10+FD11</f>
        <v>1</v>
      </c>
      <c r="FC14" s="19">
        <f>FE9+FE10+FE11</f>
        <v>1</v>
      </c>
    </row>
    <row r="15" spans="2:159" ht="15.75">
      <c r="B15" s="75">
        <v>7</v>
      </c>
      <c r="C15" s="75"/>
      <c r="D15" s="76">
        <v>0</v>
      </c>
      <c r="E15" s="76"/>
      <c r="F15" s="1"/>
      <c r="G15" s="75">
        <v>7</v>
      </c>
      <c r="H15" s="75"/>
      <c r="I15" s="76">
        <v>2</v>
      </c>
      <c r="J15" s="76"/>
      <c r="FA15" t="s">
        <v>18</v>
      </c>
      <c r="FB15" s="19">
        <f>(FB9*1+FB10*0.64+FB11*0.36+FB12*0.16)/FB6</f>
        <v>0.6</v>
      </c>
      <c r="FC15" s="19">
        <f>(FC9*1+FC10*0.64+FC11*0.36+FC12*0.16)/FC6</f>
        <v>0.6559999999999999</v>
      </c>
    </row>
    <row r="16" spans="2:159" ht="15.75">
      <c r="B16" s="75">
        <v>8</v>
      </c>
      <c r="C16" s="75"/>
      <c r="D16" s="76">
        <v>1</v>
      </c>
      <c r="E16" s="76"/>
      <c r="F16" s="1"/>
      <c r="G16" s="75">
        <v>8</v>
      </c>
      <c r="H16" s="75"/>
      <c r="I16" s="76">
        <v>1</v>
      </c>
      <c r="J16" s="76"/>
      <c r="FA16" t="s">
        <v>29</v>
      </c>
      <c r="FB16" s="19">
        <f>(D9*B9+D10*B10+D11*B11+D12*B12+D13*B13+D14*B14+D15*B15+D16*B16+D17*B17+D18*B18+D19*B19+D20*B20)/FB6</f>
        <v>7.4</v>
      </c>
      <c r="FC16" s="19">
        <f>(I9*G9+I10*G10+I11*G11+I12*G12+I13*G13+I14*G14+I15*G15+I16*G16+I17*G17+I18*G18+I19*G19+I20*G20)/FC6</f>
        <v>7.6</v>
      </c>
    </row>
    <row r="17" spans="2:10" ht="15.75">
      <c r="B17" s="75">
        <v>9</v>
      </c>
      <c r="C17" s="75"/>
      <c r="D17" s="76">
        <v>1</v>
      </c>
      <c r="E17" s="76"/>
      <c r="F17" s="1"/>
      <c r="G17" s="75">
        <v>9</v>
      </c>
      <c r="H17" s="75"/>
      <c r="I17" s="76">
        <v>0</v>
      </c>
      <c r="J17" s="76"/>
    </row>
    <row r="18" spans="2:158" ht="15.75">
      <c r="B18" s="75">
        <v>10</v>
      </c>
      <c r="C18" s="75"/>
      <c r="D18" s="76">
        <v>1</v>
      </c>
      <c r="E18" s="76"/>
      <c r="F18" s="1"/>
      <c r="G18" s="75">
        <v>10</v>
      </c>
      <c r="H18" s="75"/>
      <c r="I18" s="76">
        <v>1</v>
      </c>
      <c r="J18" s="76"/>
      <c r="FA18" t="s">
        <v>30</v>
      </c>
      <c r="FB18" s="19">
        <f>I22/FC6</f>
        <v>0.2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1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4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2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107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5</v>
      </c>
      <c r="J6" s="73"/>
      <c r="FB6" s="18">
        <f>FB9+FB10+FB11+FB12</f>
        <v>5</v>
      </c>
      <c r="FC6" s="18">
        <f>FC9+FC10+FC11+FC12</f>
        <v>5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1</v>
      </c>
      <c r="FD9" s="19">
        <f>FB9/$FB$6</f>
        <v>0</v>
      </c>
      <c r="FE9" s="19">
        <f>FC9/$FC$6</f>
        <v>0.2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4</v>
      </c>
      <c r="FC10" s="18">
        <f>I17+I16+I15</f>
        <v>3</v>
      </c>
      <c r="FD10" s="19">
        <f>FB10/$FB$6</f>
        <v>0.8</v>
      </c>
      <c r="FE10" s="19">
        <f>FC10/$FC$6</f>
        <v>0.6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1</v>
      </c>
      <c r="FC11" s="18">
        <f>I14+I13+I12</f>
        <v>1</v>
      </c>
      <c r="FD11" s="19">
        <f>FB11/$FB$6</f>
        <v>0.2</v>
      </c>
      <c r="FE11" s="19">
        <f>FC11/$FC$6</f>
        <v>0.2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5">
        <v>5</v>
      </c>
      <c r="C13" s="75"/>
      <c r="D13" s="76">
        <v>1</v>
      </c>
      <c r="E13" s="76"/>
      <c r="F13" s="1"/>
      <c r="G13" s="75">
        <v>5</v>
      </c>
      <c r="H13" s="75"/>
      <c r="I13" s="76">
        <v>1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0.8</v>
      </c>
      <c r="FC13" s="19">
        <f>FE9+FE10</f>
        <v>0.8</v>
      </c>
    </row>
    <row r="14" spans="2:159" ht="15.75">
      <c r="B14" s="75">
        <v>6</v>
      </c>
      <c r="C14" s="75"/>
      <c r="D14" s="76">
        <v>0</v>
      </c>
      <c r="E14" s="76"/>
      <c r="F14" s="1"/>
      <c r="G14" s="75">
        <v>6</v>
      </c>
      <c r="H14" s="75"/>
      <c r="I14" s="76">
        <v>0</v>
      </c>
      <c r="J14" s="76"/>
      <c r="FA14" t="s">
        <v>28</v>
      </c>
      <c r="FB14" s="19">
        <f>FD9+FD10+FD11</f>
        <v>1</v>
      </c>
      <c r="FC14" s="19">
        <f>FE9+FE10+FE11</f>
        <v>1</v>
      </c>
    </row>
    <row r="15" spans="2:159" ht="15.75">
      <c r="B15" s="75">
        <v>7</v>
      </c>
      <c r="C15" s="75"/>
      <c r="D15" s="76">
        <v>1</v>
      </c>
      <c r="E15" s="76"/>
      <c r="F15" s="1"/>
      <c r="G15" s="75">
        <v>7</v>
      </c>
      <c r="H15" s="75"/>
      <c r="I15" s="76">
        <v>1</v>
      </c>
      <c r="J15" s="76"/>
      <c r="FA15" t="s">
        <v>18</v>
      </c>
      <c r="FB15" s="19">
        <f>(FB9*1+FB10*0.64+FB11*0.36+FB12*0.16)/FB6</f>
        <v>0.584</v>
      </c>
      <c r="FC15" s="19">
        <f>(FC9*1+FC10*0.64+FC11*0.36+FC12*0.16)/FC6</f>
        <v>0.6559999999999999</v>
      </c>
    </row>
    <row r="16" spans="2:159" ht="15.75">
      <c r="B16" s="75">
        <v>8</v>
      </c>
      <c r="C16" s="75"/>
      <c r="D16" s="76">
        <v>1</v>
      </c>
      <c r="E16" s="76"/>
      <c r="F16" s="1"/>
      <c r="G16" s="75">
        <v>8</v>
      </c>
      <c r="H16" s="75"/>
      <c r="I16" s="76">
        <v>0</v>
      </c>
      <c r="J16" s="76"/>
      <c r="FA16" t="s">
        <v>29</v>
      </c>
      <c r="FB16" s="19">
        <f>(D9*B9+D10*B10+D11*B11+D12*B12+D13*B13+D14*B14+D15*B15+D16*B16+D17*B17+D18*B18+D19*B19+D20*B20)/FB6</f>
        <v>7.6</v>
      </c>
      <c r="FC16" s="19">
        <f>(I9*G9+I10*G10+I11*G11+I12*G12+I13*G13+I14*G14+I15*G15+I16*G16+I17*G17+I18*G18+I19*G19+I20*G20)/FC6</f>
        <v>8.4</v>
      </c>
    </row>
    <row r="17" spans="2:10" ht="15.75">
      <c r="B17" s="75">
        <v>9</v>
      </c>
      <c r="C17" s="75"/>
      <c r="D17" s="76">
        <v>2</v>
      </c>
      <c r="E17" s="76"/>
      <c r="F17" s="1"/>
      <c r="G17" s="75">
        <v>9</v>
      </c>
      <c r="H17" s="75"/>
      <c r="I17" s="76">
        <v>2</v>
      </c>
      <c r="J17" s="76"/>
    </row>
    <row r="18" spans="2:158" ht="15.75">
      <c r="B18" s="75">
        <v>10</v>
      </c>
      <c r="C18" s="75"/>
      <c r="D18" s="76">
        <v>0</v>
      </c>
      <c r="E18" s="76"/>
      <c r="F18" s="1"/>
      <c r="G18" s="75">
        <v>10</v>
      </c>
      <c r="H18" s="75"/>
      <c r="I18" s="76">
        <v>0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1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4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1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108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6</v>
      </c>
      <c r="J6" s="73"/>
      <c r="FB6" s="18">
        <f>FB9+FB10+FB11+FB12</f>
        <v>6</v>
      </c>
      <c r="FC6" s="18">
        <f>FC9+FC10+FC11+FC12</f>
        <v>5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1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1</v>
      </c>
      <c r="FC9" s="18">
        <f>I20+I19+I18</f>
        <v>1</v>
      </c>
      <c r="FD9" s="19">
        <f>FB9/$FB$6</f>
        <v>0.16666666666666666</v>
      </c>
      <c r="FE9" s="19">
        <f>FC9/$FC$6</f>
        <v>0.2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2</v>
      </c>
      <c r="FC10" s="18">
        <f>I17+I16+I15</f>
        <v>3</v>
      </c>
      <c r="FD10" s="19">
        <f>FB10/$FB$6</f>
        <v>0.3333333333333333</v>
      </c>
      <c r="FE10" s="19">
        <f>FC10/$FC$6</f>
        <v>0.6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2</v>
      </c>
      <c r="FC11" s="18">
        <f>I14+I13+I12</f>
        <v>1</v>
      </c>
      <c r="FD11" s="19">
        <f>FB11/$FB$6</f>
        <v>0.3333333333333333</v>
      </c>
      <c r="FE11" s="19">
        <f>FC11/$FC$6</f>
        <v>0.2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1</v>
      </c>
      <c r="FC12" s="18">
        <f>I11+I10+I9</f>
        <v>0</v>
      </c>
      <c r="FD12" s="19">
        <f>FB12/$FB$6</f>
        <v>0.16666666666666666</v>
      </c>
      <c r="FE12" s="19">
        <f>FC12/$FC$6</f>
        <v>0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0.5</v>
      </c>
      <c r="FC13" s="19">
        <f>FE9+FE10</f>
        <v>0.8</v>
      </c>
    </row>
    <row r="14" spans="2:159" ht="15.75">
      <c r="B14" s="75">
        <v>6</v>
      </c>
      <c r="C14" s="75"/>
      <c r="D14" s="76">
        <v>2</v>
      </c>
      <c r="E14" s="76"/>
      <c r="F14" s="1"/>
      <c r="G14" s="75">
        <v>6</v>
      </c>
      <c r="H14" s="75"/>
      <c r="I14" s="76">
        <v>1</v>
      </c>
      <c r="J14" s="76"/>
      <c r="FA14" t="s">
        <v>28</v>
      </c>
      <c r="FB14" s="19">
        <f>FD9+FD10+FD11</f>
        <v>0.8333333333333333</v>
      </c>
      <c r="FC14" s="19">
        <f>FE9+FE10+FE11</f>
        <v>1</v>
      </c>
    </row>
    <row r="15" spans="2:159" ht="15.75">
      <c r="B15" s="75">
        <v>7</v>
      </c>
      <c r="C15" s="75"/>
      <c r="D15" s="76">
        <v>0</v>
      </c>
      <c r="E15" s="76"/>
      <c r="F15" s="1"/>
      <c r="G15" s="75">
        <v>7</v>
      </c>
      <c r="H15" s="75"/>
      <c r="I15" s="76">
        <v>1</v>
      </c>
      <c r="J15" s="76"/>
      <c r="FA15" t="s">
        <v>18</v>
      </c>
      <c r="FB15" s="19">
        <f>(FB9*1+FB10*0.64+FB11*0.36+FB12*0.16)/FB6</f>
        <v>0.5266666666666667</v>
      </c>
      <c r="FC15" s="19">
        <f>(FC9*1+FC10*0.64+FC11*0.36+FC12*0.16)/FC6</f>
        <v>0.6559999999999999</v>
      </c>
    </row>
    <row r="16" spans="2:159" ht="15.75">
      <c r="B16" s="75">
        <v>8</v>
      </c>
      <c r="C16" s="75"/>
      <c r="D16" s="76">
        <v>1</v>
      </c>
      <c r="E16" s="76"/>
      <c r="F16" s="1"/>
      <c r="G16" s="75">
        <v>8</v>
      </c>
      <c r="H16" s="75"/>
      <c r="I16" s="76">
        <v>0</v>
      </c>
      <c r="J16" s="76"/>
      <c r="FA16" t="s">
        <v>29</v>
      </c>
      <c r="FB16" s="19">
        <f>(D9*B9+D10*B10+D11*B11+D12*B12+D13*B13+D14*B14+D15*B15+D16*B16+D17*B17+D18*B18+D19*B19+D20*B20)/FB6</f>
        <v>6.666666666666667</v>
      </c>
      <c r="FC16" s="19">
        <f>(I9*G9+I10*G10+I11*G11+I12*G12+I13*G13+I14*G14+I15*G15+I16*G16+I17*G17+I18*G18+I19*G19+I20*G20)/FC6</f>
        <v>8.6</v>
      </c>
    </row>
    <row r="17" spans="2:10" ht="15.75">
      <c r="B17" s="75">
        <v>9</v>
      </c>
      <c r="C17" s="75"/>
      <c r="D17" s="76">
        <v>1</v>
      </c>
      <c r="E17" s="76"/>
      <c r="F17" s="1"/>
      <c r="G17" s="75">
        <v>9</v>
      </c>
      <c r="H17" s="75"/>
      <c r="I17" s="76">
        <v>2</v>
      </c>
      <c r="J17" s="76"/>
    </row>
    <row r="18" spans="2:158" ht="15.75">
      <c r="B18" s="75">
        <v>10</v>
      </c>
      <c r="C18" s="75"/>
      <c r="D18" s="76">
        <v>1</v>
      </c>
      <c r="E18" s="76"/>
      <c r="F18" s="1"/>
      <c r="G18" s="75">
        <v>10</v>
      </c>
      <c r="H18" s="75"/>
      <c r="I18" s="76">
        <v>0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1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4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1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109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2</v>
      </c>
      <c r="J6" s="73"/>
      <c r="FB6" s="18">
        <f>FB9+FB10+FB11+FB12</f>
        <v>2</v>
      </c>
      <c r="FC6" s="18">
        <f>FC9+FC10+FC11+FC12</f>
        <v>2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1</v>
      </c>
      <c r="FC9" s="18">
        <f>I20+I19+I18</f>
        <v>1</v>
      </c>
      <c r="FD9" s="19">
        <f>FB9/$FB$6</f>
        <v>0.5</v>
      </c>
      <c r="FE9" s="19">
        <f>FC9/$FC$6</f>
        <v>0.5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1</v>
      </c>
      <c r="FC10" s="18">
        <f>I17+I16+I15</f>
        <v>1</v>
      </c>
      <c r="FD10" s="19">
        <f>FB10/$FB$6</f>
        <v>0.5</v>
      </c>
      <c r="FE10" s="19">
        <f>FC10/$FC$6</f>
        <v>0.5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>
        <f>FB11/$FB$6</f>
        <v>0</v>
      </c>
      <c r="FE11" s="19">
        <f>FC11/$FC$6</f>
        <v>0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1</v>
      </c>
      <c r="FC13" s="19">
        <f>FE9+FE10</f>
        <v>1</v>
      </c>
    </row>
    <row r="14" spans="2:159" ht="15.75">
      <c r="B14" s="75">
        <v>6</v>
      </c>
      <c r="C14" s="75"/>
      <c r="D14" s="76">
        <v>0</v>
      </c>
      <c r="E14" s="76"/>
      <c r="F14" s="1"/>
      <c r="G14" s="75">
        <v>6</v>
      </c>
      <c r="H14" s="75"/>
      <c r="I14" s="76">
        <v>0</v>
      </c>
      <c r="J14" s="76"/>
      <c r="FA14" t="s">
        <v>28</v>
      </c>
      <c r="FB14" s="19">
        <f>FD9+FD10+FD11</f>
        <v>1</v>
      </c>
      <c r="FC14" s="19">
        <f>FE9+FE10+FE11</f>
        <v>1</v>
      </c>
    </row>
    <row r="15" spans="2:159" ht="15.75">
      <c r="B15" s="75">
        <v>7</v>
      </c>
      <c r="C15" s="75"/>
      <c r="D15" s="76">
        <v>0</v>
      </c>
      <c r="E15" s="76"/>
      <c r="F15" s="1"/>
      <c r="G15" s="75">
        <v>7</v>
      </c>
      <c r="H15" s="75"/>
      <c r="I15" s="76">
        <v>0</v>
      </c>
      <c r="J15" s="76"/>
      <c r="FA15" t="s">
        <v>18</v>
      </c>
      <c r="FB15" s="19">
        <f>(FB9*1+FB10*0.64+FB11*0.36+FB12*0.16)/FB6</f>
        <v>0.8200000000000001</v>
      </c>
      <c r="FC15" s="19">
        <f>(FC9*1+FC10*0.64+FC11*0.36+FC12*0.16)/FC6</f>
        <v>0.8200000000000001</v>
      </c>
    </row>
    <row r="16" spans="2:159" ht="15.75">
      <c r="B16" s="75">
        <v>8</v>
      </c>
      <c r="C16" s="75"/>
      <c r="D16" s="76">
        <v>1</v>
      </c>
      <c r="E16" s="76"/>
      <c r="F16" s="1"/>
      <c r="G16" s="75">
        <v>8</v>
      </c>
      <c r="H16" s="75"/>
      <c r="I16" s="76">
        <v>1</v>
      </c>
      <c r="J16" s="76"/>
      <c r="FA16" t="s">
        <v>29</v>
      </c>
      <c r="FB16" s="19">
        <f>(D9*B9+D10*B10+D11*B11+D12*B12+D13*B13+D14*B14+D15*B15+D16*B16+D17*B17+D18*B18+D19*B19+D20*B20)/FB6</f>
        <v>9</v>
      </c>
      <c r="FC16" s="19">
        <f>(I9*G9+I10*G10+I11*G11+I12*G12+I13*G13+I14*G14+I15*G15+I16*G16+I17*G17+I18*G18+I19*G19+I20*G20)/FC6</f>
        <v>9</v>
      </c>
    </row>
    <row r="17" spans="2:10" ht="15.75">
      <c r="B17" s="75">
        <v>9</v>
      </c>
      <c r="C17" s="75"/>
      <c r="D17" s="76">
        <v>0</v>
      </c>
      <c r="E17" s="76"/>
      <c r="F17" s="1"/>
      <c r="G17" s="75">
        <v>9</v>
      </c>
      <c r="H17" s="75"/>
      <c r="I17" s="76">
        <v>0</v>
      </c>
      <c r="J17" s="76"/>
    </row>
    <row r="18" spans="2:158" ht="15.75">
      <c r="B18" s="75">
        <v>10</v>
      </c>
      <c r="C18" s="75"/>
      <c r="D18" s="76">
        <v>1</v>
      </c>
      <c r="E18" s="76"/>
      <c r="F18" s="1"/>
      <c r="G18" s="75">
        <v>10</v>
      </c>
      <c r="H18" s="75"/>
      <c r="I18" s="76">
        <v>1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2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0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111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3</v>
      </c>
      <c r="J6" s="73"/>
      <c r="FB6" s="18">
        <f>FB9+FB10+FB11+FB12</f>
        <v>3</v>
      </c>
      <c r="FC6" s="18">
        <f>FC9+FC10+FC11+FC12</f>
        <v>3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3</v>
      </c>
      <c r="FC10" s="18">
        <f>I17+I16+I15</f>
        <v>3</v>
      </c>
      <c r="FD10" s="19">
        <f>FB10/$FB$6</f>
        <v>1</v>
      </c>
      <c r="FE10" s="19">
        <f>FC10/$FC$6</f>
        <v>1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>
        <f>FB11/$FB$6</f>
        <v>0</v>
      </c>
      <c r="FE11" s="19">
        <f>FC11/$FC$6</f>
        <v>0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1</v>
      </c>
      <c r="FC13" s="19">
        <f>FE9+FE10</f>
        <v>1</v>
      </c>
    </row>
    <row r="14" spans="2:159" ht="15.75">
      <c r="B14" s="75">
        <v>6</v>
      </c>
      <c r="C14" s="75"/>
      <c r="D14" s="76">
        <v>0</v>
      </c>
      <c r="E14" s="76"/>
      <c r="F14" s="1"/>
      <c r="G14" s="75">
        <v>6</v>
      </c>
      <c r="H14" s="75"/>
      <c r="I14" s="76">
        <v>0</v>
      </c>
      <c r="J14" s="76"/>
      <c r="FA14" t="s">
        <v>28</v>
      </c>
      <c r="FB14" s="19">
        <f>FD9+FD10+FD11</f>
        <v>1</v>
      </c>
      <c r="FC14" s="19">
        <f>FE9+FE10+FE11</f>
        <v>1</v>
      </c>
    </row>
    <row r="15" spans="2:159" ht="15.75">
      <c r="B15" s="75">
        <v>7</v>
      </c>
      <c r="C15" s="75"/>
      <c r="D15" s="76">
        <v>1</v>
      </c>
      <c r="E15" s="76"/>
      <c r="F15" s="1"/>
      <c r="G15" s="75">
        <v>7</v>
      </c>
      <c r="H15" s="75"/>
      <c r="I15" s="76">
        <v>1</v>
      </c>
      <c r="J15" s="76"/>
      <c r="FA15" t="s">
        <v>18</v>
      </c>
      <c r="FB15" s="19">
        <f>(FB9*1+FB10*0.64+FB11*0.36+FB12*0.16)/FB6</f>
        <v>0.64</v>
      </c>
      <c r="FC15" s="19">
        <f>(FC9*1+FC10*0.64+FC11*0.36+FC12*0.16)/FC6</f>
        <v>0.64</v>
      </c>
    </row>
    <row r="16" spans="2:159" ht="15.75">
      <c r="B16" s="75">
        <v>8</v>
      </c>
      <c r="C16" s="75"/>
      <c r="D16" s="76">
        <v>2</v>
      </c>
      <c r="E16" s="76"/>
      <c r="F16" s="1"/>
      <c r="G16" s="75">
        <v>8</v>
      </c>
      <c r="H16" s="75"/>
      <c r="I16" s="76">
        <v>2</v>
      </c>
      <c r="J16" s="76"/>
      <c r="FA16" t="s">
        <v>29</v>
      </c>
      <c r="FB16" s="19">
        <f>(D9*B9+D10*B10+D11*B11+D12*B12+D13*B13+D14*B14+D15*B15+D16*B16+D17*B17+D18*B18+D19*B19+D20*B20)/FB6</f>
        <v>7.666666666666667</v>
      </c>
      <c r="FC16" s="19">
        <f>(I9*G9+I10*G10+I11*G11+I12*G12+I13*G13+I14*G14+I15*G15+I16*G16+I17*G17+I18*G18+I19*G19+I20*G20)/FC6</f>
        <v>7.666666666666667</v>
      </c>
    </row>
    <row r="17" spans="2:10" ht="15.75">
      <c r="B17" s="75">
        <v>9</v>
      </c>
      <c r="C17" s="75"/>
      <c r="D17" s="76">
        <v>0</v>
      </c>
      <c r="E17" s="76"/>
      <c r="F17" s="1"/>
      <c r="G17" s="75">
        <v>9</v>
      </c>
      <c r="H17" s="75"/>
      <c r="I17" s="76">
        <v>0</v>
      </c>
      <c r="J17" s="76"/>
    </row>
    <row r="18" spans="2:158" ht="15.75">
      <c r="B18" s="75">
        <v>10</v>
      </c>
      <c r="C18" s="75"/>
      <c r="D18" s="76">
        <v>0</v>
      </c>
      <c r="E18" s="76"/>
      <c r="F18" s="1"/>
      <c r="G18" s="75">
        <v>10</v>
      </c>
      <c r="H18" s="75"/>
      <c r="I18" s="76">
        <v>0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3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1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97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12</v>
      </c>
      <c r="J6" s="73"/>
      <c r="FB6" s="18">
        <f>FB9+FB10+FB11+FB12</f>
        <v>11</v>
      </c>
      <c r="FC6" s="18">
        <f>FC9+FC10+FC11+FC12</f>
        <v>10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1</v>
      </c>
      <c r="FD9" s="19">
        <f>FB9/$FB$6</f>
        <v>0</v>
      </c>
      <c r="FE9" s="19">
        <f>FC9/$FC$6</f>
        <v>0.1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6</v>
      </c>
      <c r="FC10" s="18">
        <f>I17+I16+I15</f>
        <v>6</v>
      </c>
      <c r="FD10" s="19">
        <f>FB10/$FB$6</f>
        <v>0.5454545454545454</v>
      </c>
      <c r="FE10" s="19">
        <f>FC10/$FC$6</f>
        <v>0.6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5</v>
      </c>
      <c r="FC11" s="18">
        <f>I14+I13+I12</f>
        <v>3</v>
      </c>
      <c r="FD11" s="19">
        <f>FB11/$FB$6</f>
        <v>0.45454545454545453</v>
      </c>
      <c r="FE11" s="19">
        <f>FC11/$FC$6</f>
        <v>0.3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1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0.5454545454545454</v>
      </c>
      <c r="FC13" s="19">
        <f>FE9+FE10</f>
        <v>0.7</v>
      </c>
    </row>
    <row r="14" spans="2:159" ht="15.75">
      <c r="B14" s="75">
        <v>6</v>
      </c>
      <c r="C14" s="75"/>
      <c r="D14" s="76">
        <v>5</v>
      </c>
      <c r="E14" s="76"/>
      <c r="F14" s="1"/>
      <c r="G14" s="75">
        <v>6</v>
      </c>
      <c r="H14" s="75"/>
      <c r="I14" s="76">
        <v>2</v>
      </c>
      <c r="J14" s="76"/>
      <c r="FA14" t="s">
        <v>28</v>
      </c>
      <c r="FB14" s="19">
        <f>FD9+FD10+FD11</f>
        <v>1</v>
      </c>
      <c r="FC14" s="19">
        <f>FE9+FE10+FE11</f>
        <v>1</v>
      </c>
    </row>
    <row r="15" spans="2:159" ht="15.75">
      <c r="B15" s="75">
        <v>7</v>
      </c>
      <c r="C15" s="75"/>
      <c r="D15" s="76">
        <v>1</v>
      </c>
      <c r="E15" s="76"/>
      <c r="F15" s="1"/>
      <c r="G15" s="75">
        <v>7</v>
      </c>
      <c r="H15" s="75"/>
      <c r="I15" s="76">
        <v>2</v>
      </c>
      <c r="J15" s="76"/>
      <c r="FA15" t="s">
        <v>18</v>
      </c>
      <c r="FB15" s="19">
        <f>(FB9*1+FB10*0.64+FB11*0.36+FB12*0.16)/FB6</f>
        <v>0.5127272727272727</v>
      </c>
      <c r="FC15" s="19">
        <f>(FC9*1+FC10*0.64+FC11*0.36+FC12*0.16)/FC6</f>
        <v>0.592</v>
      </c>
    </row>
    <row r="16" spans="2:159" ht="15.75">
      <c r="B16" s="75">
        <v>8</v>
      </c>
      <c r="C16" s="75"/>
      <c r="D16" s="76">
        <v>3</v>
      </c>
      <c r="E16" s="76"/>
      <c r="F16" s="1"/>
      <c r="G16" s="75">
        <v>8</v>
      </c>
      <c r="H16" s="75"/>
      <c r="I16" s="76">
        <v>3</v>
      </c>
      <c r="J16" s="76"/>
      <c r="FA16" t="s">
        <v>29</v>
      </c>
      <c r="FB16" s="19">
        <f>(D9*B9+D10*B10+D11*B11+D12*B12+D13*B13+D14*B14+D15*B15+D16*B16+D17*B17+D18*B18+D19*B19+D20*B20)/FB6</f>
        <v>7.181818181818182</v>
      </c>
      <c r="FC16" s="19">
        <f>(I9*G9+I10*G10+I11*G11+I12*G12+I13*G13+I14*G14+I15*G15+I16*G16+I17*G17+I18*G18+I19*G19+I20*G20)/FC6</f>
        <v>7.4</v>
      </c>
    </row>
    <row r="17" spans="2:10" ht="15.75">
      <c r="B17" s="75">
        <v>9</v>
      </c>
      <c r="C17" s="75"/>
      <c r="D17" s="76">
        <v>2</v>
      </c>
      <c r="E17" s="76"/>
      <c r="F17" s="1"/>
      <c r="G17" s="75">
        <v>9</v>
      </c>
      <c r="H17" s="75"/>
      <c r="I17" s="76">
        <v>1</v>
      </c>
      <c r="J17" s="76"/>
    </row>
    <row r="18" spans="2:158" ht="15.75">
      <c r="B18" s="75">
        <v>10</v>
      </c>
      <c r="C18" s="75"/>
      <c r="D18" s="76">
        <v>0</v>
      </c>
      <c r="E18" s="76"/>
      <c r="F18" s="1"/>
      <c r="G18" s="75">
        <v>10</v>
      </c>
      <c r="H18" s="75"/>
      <c r="I18" s="76">
        <v>0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1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9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0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98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9</v>
      </c>
      <c r="J6" s="73"/>
      <c r="FB6" s="18">
        <f>FB9+FB10+FB11+FB12</f>
        <v>9</v>
      </c>
      <c r="FC6" s="18">
        <f>FC9+FC10+FC11+FC12</f>
        <v>9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1</v>
      </c>
      <c r="FC9" s="18">
        <f>I20+I19+I18</f>
        <v>3</v>
      </c>
      <c r="FD9" s="19">
        <f>FB9/$FB$6</f>
        <v>0.1111111111111111</v>
      </c>
      <c r="FE9" s="19">
        <f>FC9/$FC$6</f>
        <v>0.3333333333333333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5</v>
      </c>
      <c r="FC10" s="18">
        <f>I17+I16+I15</f>
        <v>4</v>
      </c>
      <c r="FD10" s="19">
        <f>FB10/$FB$6</f>
        <v>0.5555555555555556</v>
      </c>
      <c r="FE10" s="19">
        <f>FC10/$FC$6</f>
        <v>0.4444444444444444</v>
      </c>
    </row>
    <row r="11" spans="2:161" ht="15.75">
      <c r="B11" s="75">
        <v>3</v>
      </c>
      <c r="C11" s="75"/>
      <c r="D11" s="76">
        <v>1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2</v>
      </c>
      <c r="FC11" s="18">
        <f>I14+I13+I12</f>
        <v>2</v>
      </c>
      <c r="FD11" s="19">
        <f>FB11/$FB$6</f>
        <v>0.2222222222222222</v>
      </c>
      <c r="FE11" s="19">
        <f>FC11/$FC$6</f>
        <v>0.2222222222222222</v>
      </c>
    </row>
    <row r="12" spans="2:161" ht="15.75">
      <c r="B12" s="75">
        <v>4</v>
      </c>
      <c r="C12" s="75"/>
      <c r="D12" s="76">
        <v>1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1</v>
      </c>
      <c r="FC12" s="18">
        <f>I11+I10+I9</f>
        <v>0</v>
      </c>
      <c r="FD12" s="19">
        <f>FB12/$FB$6</f>
        <v>0.1111111111111111</v>
      </c>
      <c r="FE12" s="19">
        <f>FC12/$FC$6</f>
        <v>0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2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0.6666666666666667</v>
      </c>
      <c r="FC13" s="19">
        <f>FE9+FE10</f>
        <v>0.7777777777777777</v>
      </c>
    </row>
    <row r="14" spans="2:159" ht="15.75">
      <c r="B14" s="75">
        <v>6</v>
      </c>
      <c r="C14" s="75"/>
      <c r="D14" s="76">
        <v>1</v>
      </c>
      <c r="E14" s="76"/>
      <c r="F14" s="1"/>
      <c r="G14" s="75">
        <v>6</v>
      </c>
      <c r="H14" s="75"/>
      <c r="I14" s="76">
        <v>0</v>
      </c>
      <c r="J14" s="76"/>
      <c r="FA14" t="s">
        <v>28</v>
      </c>
      <c r="FB14" s="19">
        <f>FD9+FD10+FD11</f>
        <v>0.888888888888889</v>
      </c>
      <c r="FC14" s="19">
        <f>FE9+FE10+FE11</f>
        <v>0.9999999999999999</v>
      </c>
    </row>
    <row r="15" spans="2:159" ht="15.75">
      <c r="B15" s="75">
        <v>7</v>
      </c>
      <c r="C15" s="75"/>
      <c r="D15" s="76">
        <v>1</v>
      </c>
      <c r="E15" s="76"/>
      <c r="F15" s="1"/>
      <c r="G15" s="75">
        <v>7</v>
      </c>
      <c r="H15" s="75"/>
      <c r="I15" s="76">
        <v>0</v>
      </c>
      <c r="J15" s="76"/>
      <c r="FA15" t="s">
        <v>18</v>
      </c>
      <c r="FB15" s="19">
        <f>(FB9*1+FB10*0.64+FB11*0.36+FB12*0.16)/FB6</f>
        <v>0.5644444444444444</v>
      </c>
      <c r="FC15" s="19">
        <f>(FC9*1+FC10*0.64+FC11*0.36+FC12*0.16)/FC6</f>
        <v>0.6977777777777778</v>
      </c>
    </row>
    <row r="16" spans="2:159" ht="15.75">
      <c r="B16" s="75">
        <v>8</v>
      </c>
      <c r="C16" s="75"/>
      <c r="D16" s="76">
        <v>3</v>
      </c>
      <c r="E16" s="76"/>
      <c r="F16" s="1"/>
      <c r="G16" s="75">
        <v>8</v>
      </c>
      <c r="H16" s="75"/>
      <c r="I16" s="76">
        <v>2</v>
      </c>
      <c r="J16" s="76"/>
      <c r="FA16" t="s">
        <v>29</v>
      </c>
      <c r="FB16" s="19">
        <f>(D9*B9+D10*B10+D11*B11+D12*B12+D13*B13+D14*B14+D15*B15+D16*B16+D17*B17+D18*B18+D19*B19+D20*B20)/FB6</f>
        <v>7.111111111111111</v>
      </c>
      <c r="FC16" s="19">
        <f>(I9*G9+I10*G10+I11*G11+I12*G12+I13*G13+I14*G14+I15*G15+I16*G16+I17*G17+I18*G18+I19*G19+I20*G20)/FC6</f>
        <v>8.333333333333334</v>
      </c>
    </row>
    <row r="17" spans="2:10" ht="15.75">
      <c r="B17" s="75">
        <v>9</v>
      </c>
      <c r="C17" s="75"/>
      <c r="D17" s="76">
        <v>1</v>
      </c>
      <c r="E17" s="76"/>
      <c r="F17" s="1"/>
      <c r="G17" s="75">
        <v>9</v>
      </c>
      <c r="H17" s="75"/>
      <c r="I17" s="76">
        <v>2</v>
      </c>
      <c r="J17" s="76"/>
    </row>
    <row r="18" spans="2:158" ht="15.75">
      <c r="B18" s="75">
        <v>10</v>
      </c>
      <c r="C18" s="75"/>
      <c r="D18" s="76">
        <v>0</v>
      </c>
      <c r="E18" s="76"/>
      <c r="F18" s="1"/>
      <c r="G18" s="75">
        <v>10</v>
      </c>
      <c r="H18" s="75"/>
      <c r="I18" s="76">
        <v>2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1</v>
      </c>
      <c r="E19" s="76"/>
      <c r="F19" s="1"/>
      <c r="G19" s="75">
        <v>11</v>
      </c>
      <c r="H19" s="75"/>
      <c r="I19" s="76">
        <v>1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5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1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9">
      <selection activeCell="N25" sqref="N25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9">
      <selection activeCell="M31" sqref="M31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N20" sqref="N2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9.125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99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5</v>
      </c>
      <c r="J6" s="73"/>
      <c r="FB6" s="18">
        <f>FB9+FB10+FB11+FB12</f>
        <v>5</v>
      </c>
      <c r="FC6" s="18">
        <f>FC9+FC10+FC11+FC12</f>
        <v>5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3</v>
      </c>
      <c r="FC10" s="18">
        <f>I17+I16+I15</f>
        <v>3</v>
      </c>
      <c r="FD10" s="19">
        <f>FB10/$FB$6</f>
        <v>0.6</v>
      </c>
      <c r="FE10" s="19">
        <f>FC10/$FC$6</f>
        <v>0.6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2</v>
      </c>
      <c r="FC11" s="18">
        <f>I14+I13+I12</f>
        <v>2</v>
      </c>
      <c r="FD11" s="19">
        <f>FB11/$FB$6</f>
        <v>0.4</v>
      </c>
      <c r="FE11" s="19">
        <f>FC11/$FC$6</f>
        <v>0.4</v>
      </c>
    </row>
    <row r="12" spans="2:161" ht="15.75">
      <c r="B12" s="75">
        <v>4</v>
      </c>
      <c r="C12" s="75"/>
      <c r="D12" s="76">
        <v>1</v>
      </c>
      <c r="E12" s="76"/>
      <c r="F12" s="1"/>
      <c r="G12" s="75">
        <v>4</v>
      </c>
      <c r="H12" s="75"/>
      <c r="I12" s="76">
        <v>2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5">
        <v>5</v>
      </c>
      <c r="C13" s="75"/>
      <c r="D13" s="76">
        <v>1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0.6</v>
      </c>
      <c r="FC13" s="19">
        <f>FE9+FE10</f>
        <v>0.6</v>
      </c>
    </row>
    <row r="14" spans="2:159" ht="15.75">
      <c r="B14" s="75">
        <v>6</v>
      </c>
      <c r="C14" s="75"/>
      <c r="D14" s="76">
        <v>0</v>
      </c>
      <c r="E14" s="76"/>
      <c r="F14" s="1"/>
      <c r="G14" s="75">
        <v>6</v>
      </c>
      <c r="H14" s="75"/>
      <c r="I14" s="76">
        <v>0</v>
      </c>
      <c r="J14" s="76"/>
      <c r="FA14" t="s">
        <v>28</v>
      </c>
      <c r="FB14" s="19">
        <f>FD9+FD10+FD11</f>
        <v>1</v>
      </c>
      <c r="FC14" s="19">
        <f>FE9+FE10+FE11</f>
        <v>1</v>
      </c>
    </row>
    <row r="15" spans="2:159" ht="15.75">
      <c r="B15" s="75">
        <v>7</v>
      </c>
      <c r="C15" s="75"/>
      <c r="D15" s="76">
        <v>1</v>
      </c>
      <c r="E15" s="76"/>
      <c r="F15" s="1"/>
      <c r="G15" s="75">
        <v>7</v>
      </c>
      <c r="H15" s="75"/>
      <c r="I15" s="76">
        <v>1</v>
      </c>
      <c r="J15" s="76"/>
      <c r="FA15" t="s">
        <v>18</v>
      </c>
      <c r="FB15" s="19">
        <f>(FB9*1+FB10*0.64+FB11*0.36+FB12*0.16)/FB6</f>
        <v>0.5279999999999999</v>
      </c>
      <c r="FC15" s="19">
        <f>(FC9*1+FC10*0.64+FC11*0.36+FC12*0.16)/FC6</f>
        <v>0.5279999999999999</v>
      </c>
    </row>
    <row r="16" spans="2:159" ht="15.75">
      <c r="B16" s="75">
        <v>8</v>
      </c>
      <c r="C16" s="75"/>
      <c r="D16" s="76">
        <v>1</v>
      </c>
      <c r="E16" s="76"/>
      <c r="F16" s="1"/>
      <c r="G16" s="75">
        <v>8</v>
      </c>
      <c r="H16" s="75"/>
      <c r="I16" s="76">
        <v>1</v>
      </c>
      <c r="J16" s="76"/>
      <c r="FA16" t="s">
        <v>29</v>
      </c>
      <c r="FB16" s="19">
        <f>(D9*B9+D10*B10+D11*B11+D12*B12+D13*B13+D14*B14+D15*B15+D16*B16+D17*B17+D18*B18+D19*B19+D20*B20)/FB6</f>
        <v>6.6</v>
      </c>
      <c r="FC16" s="19">
        <f>(I9*G9+I10*G10+I11*G11+I12*G12+I13*G13+I14*G14+I15*G15+I16*G16+I17*G17+I18*G18+I19*G19+I20*G20)/FC6</f>
        <v>6.4</v>
      </c>
    </row>
    <row r="17" spans="2:10" ht="15.75">
      <c r="B17" s="75">
        <v>9</v>
      </c>
      <c r="C17" s="75"/>
      <c r="D17" s="76">
        <v>1</v>
      </c>
      <c r="E17" s="76"/>
      <c r="F17" s="1"/>
      <c r="G17" s="75">
        <v>9</v>
      </c>
      <c r="H17" s="75"/>
      <c r="I17" s="76">
        <v>1</v>
      </c>
      <c r="J17" s="76"/>
    </row>
    <row r="18" spans="2:158" ht="15.75">
      <c r="B18" s="75">
        <v>10</v>
      </c>
      <c r="C18" s="75"/>
      <c r="D18" s="76">
        <v>0</v>
      </c>
      <c r="E18" s="76"/>
      <c r="F18" s="1"/>
      <c r="G18" s="75">
        <v>10</v>
      </c>
      <c r="H18" s="75"/>
      <c r="I18" s="76">
        <v>0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0.2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1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5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2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6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/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/>
      <c r="J6" s="73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/>
      <c r="E9" s="76"/>
      <c r="F9" s="1"/>
      <c r="G9" s="75">
        <v>1</v>
      </c>
      <c r="H9" s="75"/>
      <c r="I9" s="76"/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5">
        <v>2</v>
      </c>
      <c r="C10" s="75"/>
      <c r="D10" s="76"/>
      <c r="E10" s="76"/>
      <c r="F10" s="1"/>
      <c r="G10" s="75">
        <v>2</v>
      </c>
      <c r="H10" s="75"/>
      <c r="I10" s="76"/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5">
        <v>3</v>
      </c>
      <c r="C11" s="75"/>
      <c r="D11" s="76"/>
      <c r="E11" s="76"/>
      <c r="F11" s="1"/>
      <c r="G11" s="75">
        <v>3</v>
      </c>
      <c r="H11" s="75"/>
      <c r="I11" s="76"/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5">
        <v>4</v>
      </c>
      <c r="C12" s="75"/>
      <c r="D12" s="76"/>
      <c r="E12" s="76"/>
      <c r="F12" s="1"/>
      <c r="G12" s="75">
        <v>4</v>
      </c>
      <c r="H12" s="75"/>
      <c r="I12" s="76"/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5">
        <v>5</v>
      </c>
      <c r="C13" s="75"/>
      <c r="D13" s="76"/>
      <c r="E13" s="76"/>
      <c r="F13" s="1"/>
      <c r="G13" s="75">
        <v>5</v>
      </c>
      <c r="H13" s="75"/>
      <c r="I13" s="76"/>
      <c r="J13" s="76"/>
      <c r="M13" s="48" t="s">
        <v>79</v>
      </c>
      <c r="N13" s="38"/>
      <c r="O13" s="38"/>
      <c r="P13" s="38"/>
      <c r="Q13" s="38"/>
      <c r="FA13" t="s">
        <v>27</v>
      </c>
      <c r="FB13" s="19" t="e">
        <f>FD9+FD10</f>
        <v>#DIV/0!</v>
      </c>
      <c r="FC13" s="19" t="e">
        <f>FE9+FE10</f>
        <v>#DIV/0!</v>
      </c>
    </row>
    <row r="14" spans="2:159" ht="15.75">
      <c r="B14" s="75">
        <v>6</v>
      </c>
      <c r="C14" s="75"/>
      <c r="D14" s="76"/>
      <c r="E14" s="76"/>
      <c r="F14" s="1"/>
      <c r="G14" s="75">
        <v>6</v>
      </c>
      <c r="H14" s="75"/>
      <c r="I14" s="76"/>
      <c r="J14" s="76"/>
      <c r="FA14" t="s">
        <v>28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5">
        <v>7</v>
      </c>
      <c r="C15" s="75"/>
      <c r="D15" s="76"/>
      <c r="E15" s="76"/>
      <c r="F15" s="1"/>
      <c r="G15" s="75">
        <v>7</v>
      </c>
      <c r="H15" s="75"/>
      <c r="I15" s="76"/>
      <c r="J15" s="76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5">
        <v>8</v>
      </c>
      <c r="C16" s="75"/>
      <c r="D16" s="76"/>
      <c r="E16" s="76"/>
      <c r="F16" s="1"/>
      <c r="G16" s="75">
        <v>8</v>
      </c>
      <c r="H16" s="75"/>
      <c r="I16" s="76"/>
      <c r="J16" s="76"/>
      <c r="FA16" t="s">
        <v>29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5">
        <v>9</v>
      </c>
      <c r="C17" s="75"/>
      <c r="D17" s="76"/>
      <c r="E17" s="76"/>
      <c r="F17" s="1"/>
      <c r="G17" s="75">
        <v>9</v>
      </c>
      <c r="H17" s="75"/>
      <c r="I17" s="76"/>
      <c r="J17" s="76"/>
    </row>
    <row r="18" spans="2:158" ht="15.75">
      <c r="B18" s="75">
        <v>10</v>
      </c>
      <c r="C18" s="75"/>
      <c r="D18" s="76"/>
      <c r="E18" s="76"/>
      <c r="F18" s="1"/>
      <c r="G18" s="75">
        <v>10</v>
      </c>
      <c r="H18" s="75"/>
      <c r="I18" s="76"/>
      <c r="J18" s="76"/>
      <c r="FA18" t="s">
        <v>30</v>
      </c>
      <c r="FB18" s="19" t="e">
        <f>I22/FC6</f>
        <v>#DIV/0!</v>
      </c>
    </row>
    <row r="19" spans="2:158" ht="15.75">
      <c r="B19" s="75">
        <v>11</v>
      </c>
      <c r="C19" s="75"/>
      <c r="D19" s="76"/>
      <c r="E19" s="76"/>
      <c r="F19" s="1"/>
      <c r="G19" s="75">
        <v>11</v>
      </c>
      <c r="H19" s="75"/>
      <c r="I19" s="76"/>
      <c r="J19" s="76"/>
      <c r="FA19" t="s">
        <v>31</v>
      </c>
      <c r="FB19" s="19" t="e">
        <f>I24/FC6</f>
        <v>#DIV/0!</v>
      </c>
    </row>
    <row r="20" spans="2:10" ht="15.75">
      <c r="B20" s="75">
        <v>12</v>
      </c>
      <c r="C20" s="75"/>
      <c r="D20" s="76"/>
      <c r="E20" s="76"/>
      <c r="G20" s="75">
        <v>12</v>
      </c>
      <c r="H20" s="75"/>
      <c r="I20" s="76"/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/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/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/>
      <c r="J27" s="78"/>
    </row>
    <row r="28" ht="6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/>
      <c r="J29" s="78"/>
    </row>
    <row r="30" ht="3.75" customHeight="1"/>
  </sheetData>
  <mergeCells count="65">
    <mergeCell ref="B29:H29"/>
    <mergeCell ref="I29:J29"/>
    <mergeCell ref="I26:J26"/>
    <mergeCell ref="B27:H27"/>
    <mergeCell ref="I27:J27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FF36"/>
  <sheetViews>
    <sheetView view="pageBreakPreview" zoomScale="60" zoomScaleNormal="75" workbookViewId="0" topLeftCell="A1">
      <selection activeCell="AA5" sqref="AA5"/>
    </sheetView>
  </sheetViews>
  <sheetFormatPr defaultColWidth="9.00390625" defaultRowHeight="12.75"/>
  <cols>
    <col min="1" max="1" width="1.625" style="0" customWidth="1"/>
    <col min="2" max="2" width="35.375" style="0" customWidth="1"/>
    <col min="3" max="3" width="0.6171875" style="0" customWidth="1"/>
    <col min="4" max="4" width="5.875" style="0" customWidth="1"/>
    <col min="5" max="5" width="0.6171875" style="0" customWidth="1"/>
    <col min="6" max="6" width="11.75390625" style="0" customWidth="1"/>
    <col min="7" max="9" width="5.75390625" style="0" customWidth="1"/>
    <col min="10" max="10" width="6.25390625" style="0" customWidth="1"/>
    <col min="11" max="13" width="5.75390625" style="0" customWidth="1"/>
    <col min="14" max="14" width="8.75390625" style="0" customWidth="1"/>
    <col min="15" max="15" width="0.6171875" style="0" customWidth="1"/>
    <col min="16" max="23" width="5.875" style="0" customWidth="1"/>
    <col min="24" max="24" width="0.74609375" style="0" customWidth="1"/>
    <col min="25" max="26" width="7.625" style="0" customWidth="1"/>
    <col min="157" max="164" width="0" style="0" hidden="1" customWidth="1"/>
  </cols>
  <sheetData>
    <row r="1" spans="2:26" ht="76.5" customHeight="1"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2:14" ht="33" customHeight="1">
      <c r="B2" s="31" t="s">
        <v>95</v>
      </c>
      <c r="C2" s="82" t="s">
        <v>112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ht="13.5" thickBot="1">
      <c r="C3" s="13"/>
    </row>
    <row r="4" spans="2:26" ht="52.5" customHeight="1">
      <c r="B4" s="83"/>
      <c r="C4" s="4"/>
      <c r="D4" s="85" t="s">
        <v>9</v>
      </c>
      <c r="E4" s="4"/>
      <c r="F4" s="85" t="s">
        <v>6</v>
      </c>
      <c r="G4" s="87" t="s">
        <v>1</v>
      </c>
      <c r="H4" s="88"/>
      <c r="I4" s="88"/>
      <c r="J4" s="88"/>
      <c r="K4" s="88"/>
      <c r="L4" s="88"/>
      <c r="M4" s="88"/>
      <c r="N4" s="89"/>
      <c r="O4" s="4"/>
      <c r="P4" s="87" t="s">
        <v>2</v>
      </c>
      <c r="Q4" s="88"/>
      <c r="R4" s="88"/>
      <c r="S4" s="88"/>
      <c r="T4" s="88"/>
      <c r="U4" s="88"/>
      <c r="V4" s="88"/>
      <c r="W4" s="89"/>
      <c r="X4" s="4"/>
      <c r="Y4" s="90" t="s">
        <v>10</v>
      </c>
      <c r="Z4" s="92" t="s">
        <v>11</v>
      </c>
    </row>
    <row r="5" spans="2:26" ht="326.25" customHeight="1">
      <c r="B5" s="84"/>
      <c r="C5" s="5"/>
      <c r="D5" s="86"/>
      <c r="E5" s="5"/>
      <c r="F5" s="86"/>
      <c r="G5" s="6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5"/>
      <c r="P5" s="6" t="s">
        <v>12</v>
      </c>
      <c r="Q5" s="7" t="s">
        <v>13</v>
      </c>
      <c r="R5" s="7" t="s">
        <v>14</v>
      </c>
      <c r="S5" s="7" t="s">
        <v>15</v>
      </c>
      <c r="T5" s="7" t="s">
        <v>16</v>
      </c>
      <c r="U5" s="7" t="s">
        <v>17</v>
      </c>
      <c r="V5" s="7" t="s">
        <v>18</v>
      </c>
      <c r="W5" s="7" t="s">
        <v>19</v>
      </c>
      <c r="X5" s="5"/>
      <c r="Y5" s="91"/>
      <c r="Z5" s="93"/>
    </row>
    <row r="6" spans="2:162" ht="16.5" thickBot="1">
      <c r="B6" s="27" t="str">
        <f>1!$G$2</f>
        <v>Білокуракинська ЗОШ І-ІІІ ст. №1</v>
      </c>
      <c r="C6" s="5"/>
      <c r="D6" s="8">
        <f>1!$I$6</f>
        <v>45</v>
      </c>
      <c r="E6" s="5"/>
      <c r="F6" s="21" t="str">
        <f>1!$FW$4</f>
        <v>українська</v>
      </c>
      <c r="G6" s="9">
        <f>1!$FD$9</f>
        <v>0.17777777777777778</v>
      </c>
      <c r="H6" s="9">
        <f>1!$FD$10</f>
        <v>0.6</v>
      </c>
      <c r="I6" s="9">
        <f>1!$FD$11</f>
        <v>0.2</v>
      </c>
      <c r="J6" s="9">
        <f>1!$FD$12</f>
        <v>0.022222222222222223</v>
      </c>
      <c r="K6" s="9">
        <f>1!$FB$13</f>
        <v>0.7777777777777778</v>
      </c>
      <c r="L6" s="9">
        <f>1!$FB$14</f>
        <v>0.9777777777777779</v>
      </c>
      <c r="M6" s="9">
        <f>1!$FB$15</f>
        <v>0.6373333333333333</v>
      </c>
      <c r="N6" s="10">
        <f>1!$FB$16</f>
        <v>7.822222222222222</v>
      </c>
      <c r="O6" s="5"/>
      <c r="P6" s="9">
        <f>1!$FE$9</f>
        <v>0.37777777777777777</v>
      </c>
      <c r="Q6" s="9">
        <f>1!$FE$10</f>
        <v>0.4</v>
      </c>
      <c r="R6" s="9">
        <f>1!$FE$11</f>
        <v>0.2222222222222222</v>
      </c>
      <c r="S6" s="9">
        <f>1!$FE$12</f>
        <v>0</v>
      </c>
      <c r="T6" s="9">
        <f>1!$FC$13</f>
        <v>0.7777777777777778</v>
      </c>
      <c r="U6" s="9">
        <f>1!$FC$14</f>
        <v>1</v>
      </c>
      <c r="V6" s="9">
        <f>1!$FC$15</f>
        <v>0.7137777777777777</v>
      </c>
      <c r="W6" s="10">
        <f>1!$FC$16</f>
        <v>8.244444444444444</v>
      </c>
      <c r="X6" s="5"/>
      <c r="Y6" s="11">
        <f>1!$FB$18</f>
        <v>0.022222222222222223</v>
      </c>
      <c r="Z6" s="12">
        <f>1!$FB$19</f>
        <v>0</v>
      </c>
      <c r="FA6" s="16">
        <v>1</v>
      </c>
      <c r="FB6" s="29" t="s">
        <v>36</v>
      </c>
      <c r="FD6" s="32">
        <v>12</v>
      </c>
      <c r="FF6" s="33" t="str">
        <f>IF(FD6=1,"Алчевськ",IF(FD6=2,"Антрацит",IF(FD6=3,"Антрацитівський",IF(FD6=4,"Біловодський",IF(FD6=5,"Білокуракинський",IF(FD6=6,"Брянка",IF(FD6=7,"Кіровськ",IF(FD6=8,"Красний Луч",FF7))))))))</f>
        <v>Лисичанськ</v>
      </c>
    </row>
    <row r="7" spans="2:162" ht="16.5" thickBot="1">
      <c r="B7" s="27" t="str">
        <f>2!$G$2</f>
        <v>Білокуракинська ЗОШ І-ІІІ ст. №2</v>
      </c>
      <c r="C7" s="5"/>
      <c r="D7" s="8">
        <f>2!$I$6</f>
        <v>12</v>
      </c>
      <c r="E7" s="5"/>
      <c r="F7" s="21" t="str">
        <f>2!$FW$4</f>
        <v>українська</v>
      </c>
      <c r="G7" s="9">
        <f>2!$FD$9</f>
        <v>0</v>
      </c>
      <c r="H7" s="9">
        <f>2!$FD$10</f>
        <v>0.5454545454545454</v>
      </c>
      <c r="I7" s="9">
        <f>2!$FD$11</f>
        <v>0.45454545454545453</v>
      </c>
      <c r="J7" s="9">
        <f>2!$FD$12</f>
        <v>0</v>
      </c>
      <c r="K7" s="9">
        <f>2!$FB$13</f>
        <v>0.5454545454545454</v>
      </c>
      <c r="L7" s="9">
        <f>2!$FB$14</f>
        <v>1</v>
      </c>
      <c r="M7" s="9">
        <f>2!$FB$15</f>
        <v>0.5127272727272727</v>
      </c>
      <c r="N7" s="10">
        <f>2!$FB$16</f>
        <v>7.181818181818182</v>
      </c>
      <c r="O7" s="5"/>
      <c r="P7" s="9">
        <f>2!$FE$9</f>
        <v>0.1</v>
      </c>
      <c r="Q7" s="9">
        <f>2!$FE$10</f>
        <v>0.6</v>
      </c>
      <c r="R7" s="9">
        <f>2!$FE$11</f>
        <v>0.3</v>
      </c>
      <c r="S7" s="9">
        <f>2!$FE$12</f>
        <v>0</v>
      </c>
      <c r="T7" s="9">
        <f>2!$FC$13</f>
        <v>0.7</v>
      </c>
      <c r="U7" s="9">
        <f>2!$FC$14</f>
        <v>1</v>
      </c>
      <c r="V7" s="9">
        <f>2!$FC$15</f>
        <v>0.592</v>
      </c>
      <c r="W7" s="10">
        <f>2!$FC$16</f>
        <v>7.4</v>
      </c>
      <c r="X7" s="5"/>
      <c r="Y7" s="11">
        <f>2!$FB$18</f>
        <v>0</v>
      </c>
      <c r="Z7" s="12">
        <f>2!$FB$19</f>
        <v>0</v>
      </c>
      <c r="FA7" s="16">
        <v>2</v>
      </c>
      <c r="FB7" s="29" t="s">
        <v>37</v>
      </c>
      <c r="FF7" s="33" t="str">
        <f>IF(FD6=9,"Краснодон",IF(FD6=10,"Краснодонський",IF(FD6=11,"Кремінський",IF(FD6=12,"Лисичанськ",IF(FD6=13,"Луганськ",IF(FD6=14,"Лутугінський",IF(FD6=15,"Міловський",IF(FD6=16,"Марківський",FF8))))))))</f>
        <v>Лисичанськ</v>
      </c>
    </row>
    <row r="8" spans="2:162" ht="16.5" thickBot="1">
      <c r="B8" s="27" t="str">
        <f>3!$G$2</f>
        <v>Лозно-Олександрівська ЗОШ І-ІІІ ст. </v>
      </c>
      <c r="C8" s="5"/>
      <c r="D8" s="8">
        <f>3!$I$6</f>
        <v>9</v>
      </c>
      <c r="E8" s="5"/>
      <c r="F8" s="21" t="str">
        <f>3!$FW$4</f>
        <v>українська</v>
      </c>
      <c r="G8" s="9">
        <f>3!$FD$9</f>
        <v>0.1111111111111111</v>
      </c>
      <c r="H8" s="9">
        <f>3!$FD$10</f>
        <v>0.5555555555555556</v>
      </c>
      <c r="I8" s="9">
        <f>3!$FD$11</f>
        <v>0.2222222222222222</v>
      </c>
      <c r="J8" s="9">
        <f>3!$FD$12</f>
        <v>0.1111111111111111</v>
      </c>
      <c r="K8" s="9">
        <f>3!$FB$13</f>
        <v>0.6666666666666667</v>
      </c>
      <c r="L8" s="9">
        <f>3!$FB$14</f>
        <v>0.888888888888889</v>
      </c>
      <c r="M8" s="9">
        <f>3!$FB$15</f>
        <v>0.5644444444444444</v>
      </c>
      <c r="N8" s="10">
        <f>3!$FB$16</f>
        <v>7.111111111111111</v>
      </c>
      <c r="O8" s="5"/>
      <c r="P8" s="9">
        <f>3!$FE$9</f>
        <v>0.3333333333333333</v>
      </c>
      <c r="Q8" s="9">
        <f>3!$FE$10</f>
        <v>0.4444444444444444</v>
      </c>
      <c r="R8" s="9">
        <f>3!$FE$11</f>
        <v>0.2222222222222222</v>
      </c>
      <c r="S8" s="9">
        <f>3!$FE$12</f>
        <v>0</v>
      </c>
      <c r="T8" s="9">
        <f>3!$FC$13</f>
        <v>0.7777777777777777</v>
      </c>
      <c r="U8" s="9">
        <f>3!$FC$14</f>
        <v>0.9999999999999999</v>
      </c>
      <c r="V8" s="9">
        <f>3!$FC$15</f>
        <v>0.6977777777777778</v>
      </c>
      <c r="W8" s="10">
        <f>3!$FC$16</f>
        <v>8.333333333333334</v>
      </c>
      <c r="X8" s="5"/>
      <c r="Y8" s="11">
        <f>3!$FB$18</f>
        <v>0</v>
      </c>
      <c r="Z8" s="12">
        <f>3!$FB$19</f>
        <v>0</v>
      </c>
      <c r="FA8" s="16">
        <v>3</v>
      </c>
      <c r="FB8" s="30" t="s">
        <v>38</v>
      </c>
      <c r="FF8" s="33">
        <f>IF(FD6=17,"Новоайдарський",IF(FD6=18,"Новопсковський",IF(FD6=19,"Первомайськ",IF(FD6=20,"Перевальський",IF(FD6=21,"Попаснянський",IF(FD6=22,"Ровеньки",IF(FD6=23,"Рубіжне",IF(FD6=24,"Сєвєродонецьк",FF9))))))))</f>
      </c>
    </row>
    <row r="9" spans="2:162" ht="16.5" thickBot="1">
      <c r="B9" s="27" t="str">
        <f>4!$G$2</f>
        <v>Курячівська ЗОШ І-ІІІ ст.</v>
      </c>
      <c r="C9" s="5"/>
      <c r="D9" s="8">
        <f>4!$I$6</f>
        <v>5</v>
      </c>
      <c r="E9" s="5"/>
      <c r="F9" s="21" t="str">
        <f>4!$FW$4</f>
        <v>українська</v>
      </c>
      <c r="G9" s="9">
        <f>4!$FD$9</f>
        <v>0</v>
      </c>
      <c r="H9" s="9">
        <f>4!$FD$10</f>
        <v>0.6</v>
      </c>
      <c r="I9" s="9">
        <f>4!$FD$11</f>
        <v>0.4</v>
      </c>
      <c r="J9" s="9">
        <f>4!$FD$12</f>
        <v>0</v>
      </c>
      <c r="K9" s="9">
        <f>4!$FB$13</f>
        <v>0.6</v>
      </c>
      <c r="L9" s="9">
        <f>4!$FB$14</f>
        <v>1</v>
      </c>
      <c r="M9" s="9">
        <f>4!$FB$15</f>
        <v>0.5279999999999999</v>
      </c>
      <c r="N9" s="10">
        <f>4!$FB$16</f>
        <v>6.6</v>
      </c>
      <c r="O9" s="5"/>
      <c r="P9" s="9">
        <f>4!$FE$9</f>
        <v>0</v>
      </c>
      <c r="Q9" s="9">
        <f>4!$FE$10</f>
        <v>0.6</v>
      </c>
      <c r="R9" s="9">
        <f>4!$FE$11</f>
        <v>0.4</v>
      </c>
      <c r="S9" s="9">
        <f>4!$FE$12</f>
        <v>0</v>
      </c>
      <c r="T9" s="9">
        <f>4!$FC$13</f>
        <v>0.6</v>
      </c>
      <c r="U9" s="9">
        <f>4!$FC$14</f>
        <v>1</v>
      </c>
      <c r="V9" s="9">
        <f>4!$FC$15</f>
        <v>0.5279999999999999</v>
      </c>
      <c r="W9" s="10">
        <f>4!$FC$16</f>
        <v>6.4</v>
      </c>
      <c r="X9" s="5"/>
      <c r="Y9" s="11">
        <f>4!$FB$18</f>
        <v>0</v>
      </c>
      <c r="Z9" s="12">
        <f>4!$FB$19</f>
        <v>0.2</v>
      </c>
      <c r="FA9" s="16">
        <v>4</v>
      </c>
      <c r="FB9" s="30" t="s">
        <v>39</v>
      </c>
      <c r="FF9" s="33">
        <f>IF(FD6=25,"Савтівський",IF(FD6=26,"Свердловськ",IF(FD6=27,"Слов'яносербський",IF(FD6=28,"Ст.-Луганський",IF(FD6=29,"Старобільський",IF(FD6=30,"Стаханов",IF(FD6=31,"Троїцький","")))))))</f>
      </c>
    </row>
    <row r="10" spans="2:158" ht="16.5" thickBot="1">
      <c r="B10" s="27" t="str">
        <f>5!$G$2</f>
        <v>Нещеретівська ЗОШ І-ІІІ ст.</v>
      </c>
      <c r="C10" s="5"/>
      <c r="D10" s="8">
        <f>5!$I$6</f>
        <v>14</v>
      </c>
      <c r="E10" s="5"/>
      <c r="F10" s="21" t="str">
        <f>5!$FW$4</f>
        <v>українська</v>
      </c>
      <c r="G10" s="9">
        <f>5!$FD$9</f>
        <v>0.2857142857142857</v>
      </c>
      <c r="H10" s="9">
        <f>5!$FD$10</f>
        <v>0.5</v>
      </c>
      <c r="I10" s="9">
        <f>5!$FD$11</f>
        <v>0</v>
      </c>
      <c r="J10" s="9">
        <f>5!$FD$12</f>
        <v>0.21428571428571427</v>
      </c>
      <c r="K10" s="9">
        <f>5!$FB$13</f>
        <v>0.7857142857142857</v>
      </c>
      <c r="L10" s="9">
        <f>5!$FB$14</f>
        <v>0.7857142857142857</v>
      </c>
      <c r="M10" s="9">
        <f>5!$FB$15</f>
        <v>0.64</v>
      </c>
      <c r="N10" s="10">
        <f>5!$FB$16</f>
        <v>7.857142857142857</v>
      </c>
      <c r="O10" s="5"/>
      <c r="P10" s="9">
        <f>5!$FE$9</f>
        <v>0.35714285714285715</v>
      </c>
      <c r="Q10" s="9">
        <f>5!$FE$10</f>
        <v>0.42857142857142855</v>
      </c>
      <c r="R10" s="9">
        <f>5!$FE$11</f>
        <v>0</v>
      </c>
      <c r="S10" s="9">
        <f>5!$FE$12</f>
        <v>0.21428571428571427</v>
      </c>
      <c r="T10" s="9">
        <f>5!$FC$13</f>
        <v>0.7857142857142857</v>
      </c>
      <c r="U10" s="9">
        <f>5!$FC$14</f>
        <v>0.7857142857142857</v>
      </c>
      <c r="V10" s="9">
        <f>5!$FC$15</f>
        <v>0.6657142857142857</v>
      </c>
      <c r="W10" s="10">
        <f>5!$FC$16</f>
        <v>7.214285714285714</v>
      </c>
      <c r="X10" s="5"/>
      <c r="Y10" s="11">
        <f>5!$FB$18</f>
        <v>0</v>
      </c>
      <c r="Z10" s="12">
        <f>5!$FB$19</f>
        <v>0.07142857142857142</v>
      </c>
      <c r="FA10" s="16">
        <v>5</v>
      </c>
      <c r="FB10" s="30" t="s">
        <v>40</v>
      </c>
    </row>
    <row r="11" spans="2:162" ht="16.5" thickBot="1">
      <c r="B11" s="27" t="str">
        <f>6!$G$2</f>
        <v>Павлівська ЗОШ І-ІІІ ст.</v>
      </c>
      <c r="C11" s="5"/>
      <c r="D11" s="8">
        <f>6!$I$6</f>
        <v>10</v>
      </c>
      <c r="E11" s="5"/>
      <c r="F11" s="21" t="str">
        <f>6!$FW$4</f>
        <v>українська</v>
      </c>
      <c r="G11" s="9">
        <f>6!$FD$9</f>
        <v>0.1</v>
      </c>
      <c r="H11" s="9">
        <f>6!$FD$10</f>
        <v>0.5</v>
      </c>
      <c r="I11" s="9">
        <f>6!$FD$11</f>
        <v>0.3</v>
      </c>
      <c r="J11" s="9">
        <f>6!$FD$12</f>
        <v>0.1</v>
      </c>
      <c r="K11" s="9">
        <f>6!$FB$13</f>
        <v>0.6</v>
      </c>
      <c r="L11" s="9">
        <f>6!$FB$14</f>
        <v>0.8999999999999999</v>
      </c>
      <c r="M11" s="9">
        <f>6!$FB$15</f>
        <v>0.544</v>
      </c>
      <c r="N11" s="10">
        <f>6!$FB$16</f>
        <v>6.9</v>
      </c>
      <c r="O11" s="5"/>
      <c r="P11" s="9">
        <f>6!$FE$9</f>
        <v>0.2222222222222222</v>
      </c>
      <c r="Q11" s="9">
        <f>6!$FE$10</f>
        <v>0.5555555555555556</v>
      </c>
      <c r="R11" s="9">
        <f>6!$FE$11</f>
        <v>0.1111111111111111</v>
      </c>
      <c r="S11" s="9">
        <f>6!$FE$12</f>
        <v>0.1111111111111111</v>
      </c>
      <c r="T11" s="9">
        <f>6!$FC$13</f>
        <v>0.7777777777777778</v>
      </c>
      <c r="U11" s="9">
        <f>6!$FC$14</f>
        <v>0.8888888888888888</v>
      </c>
      <c r="V11" s="9">
        <f>6!$FC$15</f>
        <v>0.6355555555555557</v>
      </c>
      <c r="W11" s="10">
        <f>6!$FC$16</f>
        <v>7.555555555555555</v>
      </c>
      <c r="X11" s="5"/>
      <c r="Y11" s="11">
        <f>6!$FB$18</f>
        <v>0</v>
      </c>
      <c r="Z11" s="12">
        <f>6!$FB$19</f>
        <v>0</v>
      </c>
      <c r="FA11" s="16">
        <v>6</v>
      </c>
      <c r="FB11" s="29" t="s">
        <v>41</v>
      </c>
      <c r="FF11" t="str">
        <f>IF(OR(FF6="Алчевськ",FF6="Антрацит",FF6="Брянка",FF6="Кіровськ",FF6="Красний Луч",FF6="Краснодон",FF6="Лисичанськ",FF6="Луганськ",FF6="Первомайськ",FF6="Ровеньки",FF6="Рубіжне",FF6="Сєвєродонецьк",FF6="Свердловьск",FF6="Стаханов"),"Місто","Район")</f>
        <v>Місто</v>
      </c>
    </row>
    <row r="12" spans="2:158" ht="16.5" thickBot="1">
      <c r="B12" s="27" t="str">
        <f>7!$G$2</f>
        <v>Просторівська ЗОШ І-ІІІ ст.</v>
      </c>
      <c r="C12" s="5"/>
      <c r="D12" s="8">
        <f>7!$I$6</f>
        <v>8</v>
      </c>
      <c r="E12" s="5"/>
      <c r="F12" s="21" t="str">
        <f>7!$FW$4</f>
        <v>українська</v>
      </c>
      <c r="G12" s="9">
        <f>7!$FD$9</f>
        <v>0.125</v>
      </c>
      <c r="H12" s="9">
        <f>7!$FD$10</f>
        <v>0.125</v>
      </c>
      <c r="I12" s="9">
        <f>7!$FD$11</f>
        <v>0.25</v>
      </c>
      <c r="J12" s="9">
        <f>7!$FD$12</f>
        <v>0.5</v>
      </c>
      <c r="K12" s="9">
        <f>7!$FB$13</f>
        <v>0.25</v>
      </c>
      <c r="L12" s="9">
        <f>7!$FB$14</f>
        <v>0.5</v>
      </c>
      <c r="M12" s="9">
        <f>7!$FB$15</f>
        <v>0.37500000000000006</v>
      </c>
      <c r="N12" s="10">
        <f>7!$FB$16</f>
        <v>5.25</v>
      </c>
      <c r="O12" s="5"/>
      <c r="P12" s="9">
        <f>7!$FE$9</f>
        <v>0</v>
      </c>
      <c r="Q12" s="9">
        <f>7!$FE$10</f>
        <v>0.625</v>
      </c>
      <c r="R12" s="9">
        <f>7!$FE$11</f>
        <v>0.125</v>
      </c>
      <c r="S12" s="9">
        <f>7!$FE$12</f>
        <v>0.25</v>
      </c>
      <c r="T12" s="9">
        <f>7!$FC$13</f>
        <v>0.625</v>
      </c>
      <c r="U12" s="9">
        <f>7!$FC$14</f>
        <v>0.75</v>
      </c>
      <c r="V12" s="9">
        <f>7!$FC$15</f>
        <v>0.485</v>
      </c>
      <c r="W12" s="10">
        <f>7!$FC$16</f>
        <v>6.5</v>
      </c>
      <c r="X12" s="5"/>
      <c r="Y12" s="11">
        <f>7!$FB$18</f>
        <v>0.125</v>
      </c>
      <c r="Z12" s="12">
        <f>7!$FB$19</f>
        <v>0</v>
      </c>
      <c r="FA12" s="16">
        <v>7</v>
      </c>
      <c r="FB12" s="29" t="s">
        <v>42</v>
      </c>
    </row>
    <row r="13" spans="2:158" ht="16.5" thickBot="1">
      <c r="B13" s="27" t="str">
        <f>8!$G$2</f>
        <v>Червоноармійська ЗОШ І-ІІІ ст.</v>
      </c>
      <c r="C13" s="5"/>
      <c r="D13" s="8">
        <f>8!$I$6</f>
        <v>6</v>
      </c>
      <c r="E13" s="5"/>
      <c r="F13" s="21" t="str">
        <f>8!$FW$4</f>
        <v>українська</v>
      </c>
      <c r="G13" s="9">
        <f>8!$FD$9</f>
        <v>0</v>
      </c>
      <c r="H13" s="9">
        <f>8!$FD$10</f>
        <v>0.6666666666666666</v>
      </c>
      <c r="I13" s="9">
        <f>8!$FD$11</f>
        <v>0.3333333333333333</v>
      </c>
      <c r="J13" s="9">
        <f>8!$FD$12</f>
        <v>0</v>
      </c>
      <c r="K13" s="9">
        <f>8!$FB$13</f>
        <v>0.6666666666666666</v>
      </c>
      <c r="L13" s="9">
        <f>8!$FB$14</f>
        <v>1</v>
      </c>
      <c r="M13" s="9">
        <f>8!$FB$15</f>
        <v>0.5466666666666667</v>
      </c>
      <c r="N13" s="10">
        <f>8!$FB$16</f>
        <v>7.5</v>
      </c>
      <c r="O13" s="5"/>
      <c r="P13" s="9">
        <f>8!$FE$9</f>
        <v>0</v>
      </c>
      <c r="Q13" s="9">
        <f>8!$FE$10</f>
        <v>0.6</v>
      </c>
      <c r="R13" s="9">
        <f>8!$FE$11</f>
        <v>0.4</v>
      </c>
      <c r="S13" s="9">
        <f>8!$FE$12</f>
        <v>0</v>
      </c>
      <c r="T13" s="9">
        <f>8!$FC$13</f>
        <v>0.6</v>
      </c>
      <c r="U13" s="9">
        <f>8!$FC$14</f>
        <v>1</v>
      </c>
      <c r="V13" s="9">
        <f>8!$FC$15</f>
        <v>0.5279999999999999</v>
      </c>
      <c r="W13" s="10">
        <f>8!$FC$16</f>
        <v>7</v>
      </c>
      <c r="X13" s="5"/>
      <c r="Y13" s="11">
        <f>8!$FB$18</f>
        <v>0</v>
      </c>
      <c r="Z13" s="12">
        <f>8!$FB$19</f>
        <v>0</v>
      </c>
      <c r="FA13" s="16">
        <v>8</v>
      </c>
      <c r="FB13" s="29" t="s">
        <v>43</v>
      </c>
    </row>
    <row r="14" spans="2:158" ht="16.5" thickBot="1">
      <c r="B14" s="27" t="str">
        <f>9!$G$2</f>
        <v>Дем6янівська ЗОШ І-ІІ ст.</v>
      </c>
      <c r="C14" s="5"/>
      <c r="D14" s="8">
        <f>9!$I$6</f>
        <v>4</v>
      </c>
      <c r="E14" s="5"/>
      <c r="F14" s="21" t="str">
        <f>9!$FW$4</f>
        <v>українська</v>
      </c>
      <c r="G14" s="9">
        <f>9!$FD$9</f>
        <v>0.25</v>
      </c>
      <c r="H14" s="9">
        <f>9!$FD$10</f>
        <v>0.5</v>
      </c>
      <c r="I14" s="9">
        <f>9!$FD$11</f>
        <v>0.25</v>
      </c>
      <c r="J14" s="9">
        <f>9!$FD$12</f>
        <v>0</v>
      </c>
      <c r="K14" s="9">
        <f>9!$FB$13</f>
        <v>0.75</v>
      </c>
      <c r="L14" s="9">
        <f>9!$FB$14</f>
        <v>1</v>
      </c>
      <c r="M14" s="9">
        <f>9!$FB$15</f>
        <v>0.66</v>
      </c>
      <c r="N14" s="10">
        <f>9!$FB$16</f>
        <v>7.75</v>
      </c>
      <c r="O14" s="5"/>
      <c r="P14" s="9">
        <f>9!$FE$9</f>
        <v>0.25</v>
      </c>
      <c r="Q14" s="9">
        <f>9!$FE$10</f>
        <v>0.5</v>
      </c>
      <c r="R14" s="9">
        <f>9!$FE$11</f>
        <v>0.25</v>
      </c>
      <c r="S14" s="9">
        <f>9!$FE$12</f>
        <v>0</v>
      </c>
      <c r="T14" s="9">
        <f>9!$FC$13</f>
        <v>0.75</v>
      </c>
      <c r="U14" s="9">
        <f>9!$FC$14</f>
        <v>1</v>
      </c>
      <c r="V14" s="9">
        <f>9!$FC$15</f>
        <v>0.66</v>
      </c>
      <c r="W14" s="10">
        <f>9!$FC$16</f>
        <v>7.75</v>
      </c>
      <c r="X14" s="5"/>
      <c r="Y14" s="11">
        <f>9!$FB$18</f>
        <v>0</v>
      </c>
      <c r="Z14" s="12">
        <f>9!$FB$19</f>
        <v>0</v>
      </c>
      <c r="FA14" s="16">
        <v>9</v>
      </c>
      <c r="FB14" s="29" t="s">
        <v>44</v>
      </c>
    </row>
    <row r="15" spans="2:158" ht="16.5" thickBot="1">
      <c r="B15" s="27" t="str">
        <f>'10'!$G$2</f>
        <v>Лизінська ЗОШ І-ІІ ст.</v>
      </c>
      <c r="C15" s="5"/>
      <c r="D15" s="8">
        <f>'10'!$I$6</f>
        <v>6</v>
      </c>
      <c r="E15" s="5"/>
      <c r="F15" s="21" t="str">
        <f>'10'!$FW$4</f>
        <v>українська</v>
      </c>
      <c r="G15" s="9">
        <f>'10'!$FD$9</f>
        <v>0.16666666666666666</v>
      </c>
      <c r="H15" s="9">
        <f>'10'!$FD$10</f>
        <v>0.8333333333333334</v>
      </c>
      <c r="I15" s="9">
        <f>'10'!$FD$11</f>
        <v>0</v>
      </c>
      <c r="J15" s="9">
        <f>'10'!$FD$12</f>
        <v>0</v>
      </c>
      <c r="K15" s="9">
        <f>'10'!$FB$13</f>
        <v>1</v>
      </c>
      <c r="L15" s="9">
        <f>'10'!$FB$14</f>
        <v>1</v>
      </c>
      <c r="M15" s="9">
        <f>'10'!$FB$15</f>
        <v>0.7000000000000001</v>
      </c>
      <c r="N15" s="10">
        <f>'10'!$FB$16</f>
        <v>8.333333333333334</v>
      </c>
      <c r="O15" s="5"/>
      <c r="P15" s="9">
        <f>'10'!$FE$9</f>
        <v>0.2</v>
      </c>
      <c r="Q15" s="9">
        <f>'10'!$FE$10</f>
        <v>0.8</v>
      </c>
      <c r="R15" s="9">
        <f>'10'!$FE$11</f>
        <v>0</v>
      </c>
      <c r="S15" s="9">
        <f>'10'!$FE$12</f>
        <v>0</v>
      </c>
      <c r="T15" s="9">
        <f>'10'!$FC$13</f>
        <v>1</v>
      </c>
      <c r="U15" s="9">
        <f>'10'!$FC$14</f>
        <v>1</v>
      </c>
      <c r="V15" s="9">
        <f>'10'!$FC$15</f>
        <v>0.712</v>
      </c>
      <c r="W15" s="10">
        <f>'10'!$FC$16</f>
        <v>9</v>
      </c>
      <c r="X15" s="5"/>
      <c r="Y15" s="11">
        <f>'10'!$FB$18</f>
        <v>0</v>
      </c>
      <c r="Z15" s="12">
        <f>'10'!$FB$19</f>
        <v>0</v>
      </c>
      <c r="FA15" s="16">
        <v>10</v>
      </c>
      <c r="FB15" s="30" t="s">
        <v>45</v>
      </c>
    </row>
    <row r="16" spans="2:158" ht="16.5" thickBot="1">
      <c r="B16" s="27" t="str">
        <f>'11'!$G$2</f>
        <v>Луб’янська ЗОШ І-ІІ ст.</v>
      </c>
      <c r="C16" s="5"/>
      <c r="D16" s="8">
        <f>'11'!$I$6</f>
        <v>6</v>
      </c>
      <c r="E16" s="5"/>
      <c r="F16" s="21" t="str">
        <f>'11'!$FW$4</f>
        <v>українська</v>
      </c>
      <c r="G16" s="9">
        <f>'11'!$FD$9</f>
        <v>0.16666666666666666</v>
      </c>
      <c r="H16" s="9">
        <f>'11'!$FD$10</f>
        <v>0.3333333333333333</v>
      </c>
      <c r="I16" s="9">
        <f>'11'!$FD$11</f>
        <v>0.3333333333333333</v>
      </c>
      <c r="J16" s="9">
        <f>'11'!$FD$12</f>
        <v>0.16666666666666666</v>
      </c>
      <c r="K16" s="9">
        <f>'11'!$FB$13</f>
        <v>0.5</v>
      </c>
      <c r="L16" s="9">
        <f>'11'!$FB$14</f>
        <v>0.8333333333333333</v>
      </c>
      <c r="M16" s="9">
        <f>'11'!$FB$15</f>
        <v>0.5266666666666667</v>
      </c>
      <c r="N16" s="10">
        <f>'11'!$FB$16</f>
        <v>6.666666666666667</v>
      </c>
      <c r="O16" s="5"/>
      <c r="P16" s="9">
        <f>'11'!$FE$9</f>
        <v>0.3333333333333333</v>
      </c>
      <c r="Q16" s="9">
        <f>'11'!$FE$10</f>
        <v>0.3333333333333333</v>
      </c>
      <c r="R16" s="9">
        <f>'11'!$FE$11</f>
        <v>0</v>
      </c>
      <c r="S16" s="9">
        <f>'11'!$FE$12</f>
        <v>0.3333333333333333</v>
      </c>
      <c r="T16" s="9">
        <f>'11'!$FC$13</f>
        <v>0.6666666666666666</v>
      </c>
      <c r="U16" s="9">
        <f>'11'!$FC$14</f>
        <v>0.6666666666666666</v>
      </c>
      <c r="V16" s="9">
        <f>'11'!$FC$15</f>
        <v>0.6</v>
      </c>
      <c r="W16" s="10">
        <f>'11'!$FC$16</f>
        <v>7.666666666666667</v>
      </c>
      <c r="X16" s="5"/>
      <c r="Y16" s="11">
        <f>'11'!$FB$18</f>
        <v>0.16666666666666666</v>
      </c>
      <c r="Z16" s="12">
        <f>'11'!$FB$19</f>
        <v>0</v>
      </c>
      <c r="FA16" s="16">
        <v>11</v>
      </c>
      <c r="FB16" s="30" t="s">
        <v>46</v>
      </c>
    </row>
    <row r="17" spans="2:158" ht="16.5" thickBot="1">
      <c r="B17" s="27" t="str">
        <f>'12'!$G$2</f>
        <v>Олексіївська ЗОШ І-ІІ ст.</v>
      </c>
      <c r="C17" s="5"/>
      <c r="D17" s="8">
        <f>'12'!$I$6</f>
        <v>5</v>
      </c>
      <c r="E17" s="5"/>
      <c r="F17" s="21" t="str">
        <f>'12'!$FW$4</f>
        <v>українська</v>
      </c>
      <c r="G17" s="9">
        <f>'12'!$FD$9</f>
        <v>0.2</v>
      </c>
      <c r="H17" s="9">
        <f>'12'!$FD$10</f>
        <v>0.4</v>
      </c>
      <c r="I17" s="9">
        <f>'12'!$FD$11</f>
        <v>0.4</v>
      </c>
      <c r="J17" s="9">
        <f>'12'!$FD$12</f>
        <v>0</v>
      </c>
      <c r="K17" s="9">
        <f>'12'!$FB$13</f>
        <v>0.6000000000000001</v>
      </c>
      <c r="L17" s="9">
        <f>'12'!$FB$14</f>
        <v>1</v>
      </c>
      <c r="M17" s="9">
        <f>'12'!$FB$15</f>
        <v>0.6</v>
      </c>
      <c r="N17" s="10">
        <f>'12'!$FB$16</f>
        <v>7.4</v>
      </c>
      <c r="O17" s="5"/>
      <c r="P17" s="9">
        <f>'12'!$FE$9</f>
        <v>0.2</v>
      </c>
      <c r="Q17" s="9">
        <f>'12'!$FE$10</f>
        <v>0.6</v>
      </c>
      <c r="R17" s="9">
        <f>'12'!$FE$11</f>
        <v>0.2</v>
      </c>
      <c r="S17" s="9">
        <f>'12'!$FE$12</f>
        <v>0</v>
      </c>
      <c r="T17" s="9">
        <f>'12'!$FC$13</f>
        <v>0.8</v>
      </c>
      <c r="U17" s="9">
        <f>'12'!$FC$14</f>
        <v>1</v>
      </c>
      <c r="V17" s="9">
        <f>'12'!$FC$15</f>
        <v>0.6559999999999999</v>
      </c>
      <c r="W17" s="10">
        <f>'12'!$FC$16</f>
        <v>7.6</v>
      </c>
      <c r="X17" s="5"/>
      <c r="Y17" s="11">
        <f>'12'!$FB$18</f>
        <v>0.2</v>
      </c>
      <c r="Z17" s="12">
        <f>'12'!$FB$19</f>
        <v>0</v>
      </c>
      <c r="FA17" s="16">
        <v>12</v>
      </c>
      <c r="FB17" s="29" t="s">
        <v>47</v>
      </c>
    </row>
    <row r="18" spans="2:158" ht="16.5" thickBot="1">
      <c r="B18" s="27" t="str">
        <f>'13'!$G$2</f>
        <v>Паньківська ЗОШ І-ІІ ст.</v>
      </c>
      <c r="C18" s="5"/>
      <c r="D18" s="8">
        <f>'13'!$I$6</f>
        <v>5</v>
      </c>
      <c r="E18" s="5"/>
      <c r="F18" s="21" t="str">
        <f>'13'!$FW$4</f>
        <v>українська</v>
      </c>
      <c r="G18" s="9">
        <f>'13'!$FD$9</f>
        <v>0</v>
      </c>
      <c r="H18" s="9">
        <f>'13'!$FD$10</f>
        <v>0.8</v>
      </c>
      <c r="I18" s="9">
        <f>'13'!$FD$11</f>
        <v>0.2</v>
      </c>
      <c r="J18" s="9">
        <f>'13'!$FD$12</f>
        <v>0</v>
      </c>
      <c r="K18" s="9">
        <f>'13'!$FB$13</f>
        <v>0.8</v>
      </c>
      <c r="L18" s="9">
        <f>'13'!$FB$14</f>
        <v>1</v>
      </c>
      <c r="M18" s="9">
        <f>'13'!$FB$15</f>
        <v>0.584</v>
      </c>
      <c r="N18" s="10">
        <f>'13'!$FB$16</f>
        <v>7.6</v>
      </c>
      <c r="O18" s="5"/>
      <c r="P18" s="9">
        <f>'13'!$FE$9</f>
        <v>0.2</v>
      </c>
      <c r="Q18" s="9">
        <f>'13'!$FE$10</f>
        <v>0.6</v>
      </c>
      <c r="R18" s="9">
        <f>'13'!$FE$11</f>
        <v>0.2</v>
      </c>
      <c r="S18" s="9">
        <f>'13'!$FE$12</f>
        <v>0</v>
      </c>
      <c r="T18" s="9">
        <f>'13'!$FC$13</f>
        <v>0.8</v>
      </c>
      <c r="U18" s="9">
        <f>'13'!$FC$14</f>
        <v>1</v>
      </c>
      <c r="V18" s="9">
        <f>'13'!$FC$15</f>
        <v>0.6559999999999999</v>
      </c>
      <c r="W18" s="10">
        <f>'13'!$FC$16</f>
        <v>8.4</v>
      </c>
      <c r="X18" s="5"/>
      <c r="Y18" s="11">
        <f>'13'!$FB$18</f>
        <v>0</v>
      </c>
      <c r="Z18" s="12">
        <f>'13'!$FB$19</f>
        <v>0</v>
      </c>
      <c r="FA18" s="16">
        <v>13</v>
      </c>
      <c r="FB18" s="29" t="s">
        <v>48</v>
      </c>
    </row>
    <row r="19" spans="2:158" ht="16.5" thickBot="1">
      <c r="B19" s="27" t="str">
        <f>'14'!$G$2</f>
        <v>Тимошанська ЗОШ І-ІІ ст.</v>
      </c>
      <c r="C19" s="5"/>
      <c r="D19" s="8">
        <f>'14'!$I$6</f>
        <v>6</v>
      </c>
      <c r="E19" s="5"/>
      <c r="F19" s="21" t="str">
        <f>'14'!$FW$4</f>
        <v>українська</v>
      </c>
      <c r="G19" s="9">
        <f>'14'!$FD$9</f>
        <v>0.16666666666666666</v>
      </c>
      <c r="H19" s="9">
        <f>'14'!$FD$10</f>
        <v>0.3333333333333333</v>
      </c>
      <c r="I19" s="9">
        <f>'14'!$FD$11</f>
        <v>0.3333333333333333</v>
      </c>
      <c r="J19" s="9">
        <f>'14'!$FD$12</f>
        <v>0.16666666666666666</v>
      </c>
      <c r="K19" s="9">
        <f>'14'!$FB$13</f>
        <v>0.5</v>
      </c>
      <c r="L19" s="9">
        <f>'14'!$FB$14</f>
        <v>0.8333333333333333</v>
      </c>
      <c r="M19" s="9">
        <f>'14'!$FB$15</f>
        <v>0.5266666666666667</v>
      </c>
      <c r="N19" s="10">
        <f>'14'!$FB$16</f>
        <v>6.666666666666667</v>
      </c>
      <c r="O19" s="5"/>
      <c r="P19" s="9">
        <f>'14'!$FE$9</f>
        <v>0.2</v>
      </c>
      <c r="Q19" s="9">
        <f>'14'!$FE$10</f>
        <v>0.6</v>
      </c>
      <c r="R19" s="9">
        <f>'14'!$FE$11</f>
        <v>0.2</v>
      </c>
      <c r="S19" s="9">
        <f>'14'!$FE$12</f>
        <v>0</v>
      </c>
      <c r="T19" s="9">
        <f>'14'!$FC$13</f>
        <v>0.8</v>
      </c>
      <c r="U19" s="9">
        <f>'14'!$FC$14</f>
        <v>1</v>
      </c>
      <c r="V19" s="9">
        <f>'14'!$FC$15</f>
        <v>0.6559999999999999</v>
      </c>
      <c r="W19" s="10">
        <f>'14'!$FC$16</f>
        <v>8.6</v>
      </c>
      <c r="X19" s="5"/>
      <c r="Y19" s="11">
        <f>'14'!$FB$18</f>
        <v>0</v>
      </c>
      <c r="Z19" s="12">
        <f>'14'!$FB$19</f>
        <v>0</v>
      </c>
      <c r="FA19" s="16">
        <v>14</v>
      </c>
      <c r="FB19" s="30" t="s">
        <v>49</v>
      </c>
    </row>
    <row r="20" spans="2:158" ht="16.5" thickBot="1">
      <c r="B20" s="27" t="str">
        <f>'15'!$G$2</f>
        <v>Попівська ЗОШ І ст.</v>
      </c>
      <c r="C20" s="5"/>
      <c r="D20" s="8">
        <f>'15'!$I$6</f>
        <v>2</v>
      </c>
      <c r="E20" s="5"/>
      <c r="F20" s="21" t="str">
        <f>'15'!$FW$4</f>
        <v>українська</v>
      </c>
      <c r="G20" s="9">
        <f>'15'!$FD$9</f>
        <v>0.5</v>
      </c>
      <c r="H20" s="9">
        <f>'15'!$FD$10</f>
        <v>0.5</v>
      </c>
      <c r="I20" s="9">
        <f>'15'!$FD$11</f>
        <v>0</v>
      </c>
      <c r="J20" s="9">
        <f>'15'!$FD$12</f>
        <v>0</v>
      </c>
      <c r="K20" s="9">
        <f>'15'!$FB$13</f>
        <v>1</v>
      </c>
      <c r="L20" s="9">
        <f>'15'!$FB$14</f>
        <v>1</v>
      </c>
      <c r="M20" s="9">
        <f>'15'!$FB$15</f>
        <v>0.8200000000000001</v>
      </c>
      <c r="N20" s="10">
        <f>'15'!$FB$16</f>
        <v>9</v>
      </c>
      <c r="O20" s="5"/>
      <c r="P20" s="9">
        <f>'15'!$FE$9</f>
        <v>0.5</v>
      </c>
      <c r="Q20" s="9">
        <f>'15'!$FE$10</f>
        <v>0.5</v>
      </c>
      <c r="R20" s="9">
        <f>'15'!$FE$11</f>
        <v>0</v>
      </c>
      <c r="S20" s="9">
        <f>'15'!$FE$12</f>
        <v>0</v>
      </c>
      <c r="T20" s="9">
        <f>'15'!$FC$13</f>
        <v>1</v>
      </c>
      <c r="U20" s="9">
        <f>'15'!$FC$14</f>
        <v>1</v>
      </c>
      <c r="V20" s="9">
        <f>'15'!$FC$15</f>
        <v>0.8200000000000001</v>
      </c>
      <c r="W20" s="10">
        <f>'15'!$FC$16</f>
        <v>9</v>
      </c>
      <c r="X20" s="5"/>
      <c r="Y20" s="11">
        <f>'15'!$FB$18</f>
        <v>0</v>
      </c>
      <c r="Z20" s="12">
        <f>'15'!$FB$19</f>
        <v>0</v>
      </c>
      <c r="FA20" s="16">
        <v>15</v>
      </c>
      <c r="FB20" s="30" t="s">
        <v>50</v>
      </c>
    </row>
    <row r="21" spans="2:158" ht="16.5" thickBot="1">
      <c r="B21" s="27" t="str">
        <f>'16'!$G$2</f>
        <v>Целуйківська ЗОШ І ст.</v>
      </c>
      <c r="C21" s="5"/>
      <c r="D21" s="8">
        <f>'16'!$I$6</f>
        <v>3</v>
      </c>
      <c r="E21" s="5"/>
      <c r="F21" s="21" t="str">
        <f>'16'!$FW$4</f>
        <v>українська</v>
      </c>
      <c r="G21" s="9">
        <f>'16'!$FD$9</f>
        <v>0</v>
      </c>
      <c r="H21" s="9">
        <f>'16'!$FD$10</f>
        <v>1</v>
      </c>
      <c r="I21" s="9">
        <f>'16'!$FD$11</f>
        <v>0</v>
      </c>
      <c r="J21" s="9">
        <f>'16'!$FD$12</f>
        <v>0</v>
      </c>
      <c r="K21" s="9">
        <f>'16'!$FB$13</f>
        <v>1</v>
      </c>
      <c r="L21" s="9">
        <f>'16'!$FB$14</f>
        <v>1</v>
      </c>
      <c r="M21" s="9">
        <f>'16'!$FB$15</f>
        <v>0.64</v>
      </c>
      <c r="N21" s="10">
        <f>'16'!$FB$16</f>
        <v>7.666666666666667</v>
      </c>
      <c r="O21" s="5"/>
      <c r="P21" s="9">
        <f>'16'!$FE$9</f>
        <v>0</v>
      </c>
      <c r="Q21" s="9">
        <f>'16'!$FE$10</f>
        <v>1</v>
      </c>
      <c r="R21" s="9">
        <f>'16'!$FE$11</f>
        <v>0</v>
      </c>
      <c r="S21" s="9">
        <f>'16'!$FE$12</f>
        <v>0</v>
      </c>
      <c r="T21" s="9">
        <f>'16'!$FC$13</f>
        <v>1</v>
      </c>
      <c r="U21" s="9">
        <f>'16'!$FC$14</f>
        <v>1</v>
      </c>
      <c r="V21" s="9">
        <f>'16'!$FC$15</f>
        <v>0.64</v>
      </c>
      <c r="W21" s="10">
        <f>'16'!$FC$16</f>
        <v>7.666666666666667</v>
      </c>
      <c r="X21" s="5"/>
      <c r="Y21" s="11">
        <f>'16'!$FB$18</f>
        <v>0</v>
      </c>
      <c r="Z21" s="12">
        <f>'16'!$FB$19</f>
        <v>0</v>
      </c>
      <c r="FA21" s="16">
        <v>16</v>
      </c>
      <c r="FB21" s="30" t="s">
        <v>51</v>
      </c>
    </row>
    <row r="22" spans="2:26" ht="16.5" thickBot="1">
      <c r="B22" s="14" t="s">
        <v>21</v>
      </c>
      <c r="C22" s="15"/>
      <c r="D22" s="22">
        <f>'Для узагальнення для області'!$I$3</f>
        <v>146</v>
      </c>
      <c r="E22" s="15"/>
      <c r="F22" s="15"/>
      <c r="G22" s="23">
        <f>'Для узагальнення для області'!$FD$9</f>
        <v>0.14482758620689656</v>
      </c>
      <c r="H22" s="23">
        <f>'Для узагальнення для області'!$FD$10</f>
        <v>0.5448275862068965</v>
      </c>
      <c r="I22" s="23">
        <f>'Для узагальнення для області'!$FD$11</f>
        <v>0.22758620689655173</v>
      </c>
      <c r="J22" s="23">
        <f>'Для узагальнення для області'!$FD$12</f>
        <v>0.08275862068965517</v>
      </c>
      <c r="K22" s="23">
        <f>'Для узагальнення для області'!$FB$13</f>
        <v>0.6896551724137931</v>
      </c>
      <c r="L22" s="23">
        <f>'Для узагальнення для області'!$FB$14</f>
        <v>0.9172413793103449</v>
      </c>
      <c r="M22" s="23">
        <f>'Для узагальнення для області'!$FB$15</f>
        <v>0.5886896551724138</v>
      </c>
      <c r="N22" s="24">
        <f>'Для узагальнення для області'!$FB$16</f>
        <v>7.386206896551724</v>
      </c>
      <c r="O22" s="5"/>
      <c r="P22" s="23">
        <f>'Для узагальнення для області'!$FE$9</f>
        <v>0.2571428571428571</v>
      </c>
      <c r="Q22" s="23">
        <f>'Для узагальнення для області'!$FE$10</f>
        <v>0.5071428571428571</v>
      </c>
      <c r="R22" s="23">
        <f>'Для узагальнення для області'!$FE$11</f>
        <v>0.17857142857142858</v>
      </c>
      <c r="S22" s="23">
        <f>'Для узагальнення для області'!$FE$12</f>
        <v>0.05714285714285714</v>
      </c>
      <c r="T22" s="23">
        <f>'Для узагальнення для області'!$FC$13</f>
        <v>0.7642857142857142</v>
      </c>
      <c r="U22" s="23">
        <f>'Для узагальнення для області'!$FC$14</f>
        <v>0.9428571428571428</v>
      </c>
      <c r="V22" s="23">
        <f>'Для узагальнення для області'!$FC$15</f>
        <v>0.6551428571428571</v>
      </c>
      <c r="W22" s="24">
        <f>'Для узагальнення для області'!$FC$16</f>
        <v>7.814285714285714</v>
      </c>
      <c r="X22" s="5"/>
      <c r="Y22" s="25">
        <f>'Для узагальнення для області'!$FB$18</f>
        <v>0.02857142857142857</v>
      </c>
      <c r="Z22" s="26">
        <f>'Для узагальнення для області'!$FB$19</f>
        <v>0.014285714285714285</v>
      </c>
    </row>
    <row r="23" ht="4.5" customHeight="1"/>
    <row r="24" ht="12.75" hidden="1">
      <c r="F24">
        <f>COUNTIF($F$6:$F$21,"російська")</f>
        <v>0</v>
      </c>
    </row>
    <row r="25" ht="12.75" hidden="1">
      <c r="F25">
        <f>COUNTIF($F$6:$F$21,"українська")</f>
        <v>16</v>
      </c>
    </row>
    <row r="26" ht="12.75" hidden="1">
      <c r="F26" s="1">
        <f>IF(AND(F24&gt;0,F25&gt;0),"так","")</f>
      </c>
    </row>
    <row r="27" ht="3.75" customHeight="1"/>
    <row r="28" spans="9:21" ht="16.5" customHeight="1">
      <c r="I28" s="97" t="s">
        <v>70</v>
      </c>
      <c r="J28" s="97"/>
      <c r="L28" s="64"/>
      <c r="M28" s="64"/>
      <c r="N28" s="64"/>
      <c r="O28" s="64"/>
      <c r="P28" s="64"/>
      <c r="Q28" s="64"/>
      <c r="R28" s="64"/>
      <c r="S28" s="67"/>
      <c r="T28" s="67"/>
      <c r="U28" s="64"/>
    </row>
    <row r="29" spans="2:26" ht="15.75">
      <c r="B29" s="98" t="s">
        <v>67</v>
      </c>
      <c r="C29" s="98"/>
      <c r="D29" s="98"/>
      <c r="E29" s="98"/>
      <c r="F29" s="98"/>
      <c r="G29" s="98"/>
      <c r="H29" s="99"/>
      <c r="I29" s="100">
        <f>(1!I27+2!I27+3!I27+4!I27+5!I27+6!I27+7!I27+8!I27+9!I27+'10'!I27+'11'!I27+'12'!I27+'13'!I27+'14'!I27+'15'!I27+'16'!I27+'17'!I27+'18'!I27+'19'!I27+'20'!I27+'21'!I27+'22'!I27+'23'!I27+'24'!I27+'25'!I27+'26'!I27+'27'!I27+'28'!I27+'29'!I27+'30'!I27+'31'!I27+'32'!I27+'33'!I27+'34'!I27+'35'!I27+'36'!I27+'37'!I27+'38'!I27+'39'!I27+'40'!I27)/D22</f>
        <v>0.6712328767123288</v>
      </c>
      <c r="J29" s="100"/>
      <c r="K29" s="41"/>
      <c r="L29" s="68"/>
      <c r="M29" s="68"/>
      <c r="N29" s="68"/>
      <c r="O29" s="68"/>
      <c r="P29" s="68"/>
      <c r="Q29" s="68"/>
      <c r="R29" s="68"/>
      <c r="S29" s="69"/>
      <c r="T29" s="69"/>
      <c r="U29" s="65"/>
      <c r="V29" s="42"/>
      <c r="W29" s="42"/>
      <c r="X29" s="42"/>
      <c r="Y29" s="42"/>
      <c r="Z29" s="42"/>
    </row>
    <row r="30" spans="11:26" ht="15.75">
      <c r="K30" s="43"/>
      <c r="L30" s="68"/>
      <c r="M30" s="68"/>
      <c r="N30" s="68"/>
      <c r="O30" s="68"/>
      <c r="P30" s="68"/>
      <c r="Q30" s="68"/>
      <c r="R30" s="68"/>
      <c r="S30" s="69"/>
      <c r="T30" s="69"/>
      <c r="U30" s="66"/>
      <c r="V30" s="43"/>
      <c r="W30" s="43"/>
      <c r="X30" s="43"/>
      <c r="Y30" s="43"/>
      <c r="Z30" s="43"/>
    </row>
    <row r="31" spans="2:21" ht="15.75">
      <c r="B31" s="98" t="s">
        <v>68</v>
      </c>
      <c r="C31" s="98"/>
      <c r="D31" s="98"/>
      <c r="E31" s="98"/>
      <c r="F31" s="98"/>
      <c r="G31" s="98"/>
      <c r="H31" s="99"/>
      <c r="I31" s="100">
        <f>(1!I29+2!I29+3!I29+4!I29+5!I29+6!I29+7!I29+8!I29+9!I29+'10'!I29+'11'!I29+'12'!I29+'13'!I29+'14'!I29+'15'!I29+'16'!I29+'17'!I29+'18'!I29+'19'!I29+'20'!I29+'21'!I29+'22'!I29+'23'!I29+'24'!I29+'25'!I29+'26'!I29+'27'!I29+'28'!I29+'29'!I29+'30'!I29+'31'!I29+'32'!I29+'33'!I29+'34'!I29+'35'!I29+'36'!I29+'37'!I29+'38'!I29+'39'!I29+'40'!I29)/D22</f>
        <v>0.15753424657534246</v>
      </c>
      <c r="J31" s="100"/>
      <c r="L31" s="68"/>
      <c r="M31" s="68"/>
      <c r="N31" s="68"/>
      <c r="O31" s="68"/>
      <c r="P31" s="68"/>
      <c r="Q31" s="68"/>
      <c r="R31" s="68"/>
      <c r="S31" s="69"/>
      <c r="T31" s="69"/>
      <c r="U31" s="64"/>
    </row>
    <row r="33" ht="12.75" hidden="1"/>
    <row r="34" ht="12.75" hidden="1"/>
    <row r="35" spans="2:26" ht="18.75">
      <c r="B35" s="28" t="s">
        <v>34</v>
      </c>
      <c r="J35" s="94"/>
      <c r="K35" s="94"/>
      <c r="L35" s="94"/>
      <c r="M35" s="94"/>
      <c r="N35" s="94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0:26" ht="12.75">
      <c r="J36" s="96" t="s">
        <v>22</v>
      </c>
      <c r="K36" s="96"/>
      <c r="L36" s="96"/>
      <c r="M36" s="96"/>
      <c r="N36" s="96"/>
      <c r="Q36" s="96" t="s">
        <v>35</v>
      </c>
      <c r="R36" s="96"/>
      <c r="S36" s="96"/>
      <c r="T36" s="96"/>
      <c r="U36" s="96"/>
      <c r="V36" s="96"/>
      <c r="W36" s="96"/>
      <c r="X36" s="96"/>
      <c r="Y36" s="96"/>
      <c r="Z36" s="96"/>
    </row>
  </sheetData>
  <sheetProtection password="C4EF" sheet="1" objects="1" scenarios="1"/>
  <mergeCells count="18">
    <mergeCell ref="I28:J28"/>
    <mergeCell ref="B29:H29"/>
    <mergeCell ref="I29:J29"/>
    <mergeCell ref="B31:H31"/>
    <mergeCell ref="I31:J31"/>
    <mergeCell ref="J35:N35"/>
    <mergeCell ref="Q35:Z35"/>
    <mergeCell ref="J36:N36"/>
    <mergeCell ref="Q36:Z36"/>
    <mergeCell ref="B1:Z1"/>
    <mergeCell ref="C2:N2"/>
    <mergeCell ref="B4:B5"/>
    <mergeCell ref="D4:D5"/>
    <mergeCell ref="G4:N4"/>
    <mergeCell ref="P4:W4"/>
    <mergeCell ref="F4:F5"/>
    <mergeCell ref="Y4:Y5"/>
    <mergeCell ref="Z4:Z5"/>
  </mergeCells>
  <conditionalFormatting sqref="D22">
    <cfRule type="cellIs" priority="1" dxfId="1" operator="equal" stopIfTrue="1">
      <formula>0</formula>
    </cfRule>
  </conditionalFormatting>
  <conditionalFormatting sqref="P22:Z22 G22:N22 I29:J29 I31:J31 S29:T31">
    <cfRule type="expression" priority="2" dxfId="1" stopIfTrue="1">
      <formula>$D$22=0</formula>
    </cfRule>
  </conditionalFormatting>
  <conditionalFormatting sqref="B6:B21">
    <cfRule type="expression" priority="3" dxfId="0" stopIfTrue="1">
      <formula>D6=0</formula>
    </cfRule>
  </conditionalFormatting>
  <conditionalFormatting sqref="D6:D21 C2">
    <cfRule type="cellIs" priority="4" dxfId="0" operator="equal" stopIfTrue="1">
      <formula>0</formula>
    </cfRule>
  </conditionalFormatting>
  <conditionalFormatting sqref="Y6:Z6 P6:W6 G6:N6">
    <cfRule type="expression" priority="5" dxfId="0" stopIfTrue="1">
      <formula>$D$6=0</formula>
    </cfRule>
  </conditionalFormatting>
  <conditionalFormatting sqref="G21:Z21">
    <cfRule type="expression" priority="6" dxfId="0" stopIfTrue="1">
      <formula>$D$21=0</formula>
    </cfRule>
  </conditionalFormatting>
  <conditionalFormatting sqref="G20:Z20">
    <cfRule type="expression" priority="7" dxfId="0" stopIfTrue="1">
      <formula>$D$20=0</formula>
    </cfRule>
  </conditionalFormatting>
  <conditionalFormatting sqref="G19:Z19">
    <cfRule type="expression" priority="8" dxfId="0" stopIfTrue="1">
      <formula>$D$19=0</formula>
    </cfRule>
  </conditionalFormatting>
  <conditionalFormatting sqref="G18:Z18">
    <cfRule type="expression" priority="9" dxfId="0" stopIfTrue="1">
      <formula>$D$18=0</formula>
    </cfRule>
  </conditionalFormatting>
  <conditionalFormatting sqref="G17:Z17">
    <cfRule type="expression" priority="10" dxfId="0" stopIfTrue="1">
      <formula>$D$17=0</formula>
    </cfRule>
  </conditionalFormatting>
  <conditionalFormatting sqref="G16:Z16">
    <cfRule type="expression" priority="11" dxfId="0" stopIfTrue="1">
      <formula>$D$16=0</formula>
    </cfRule>
  </conditionalFormatting>
  <conditionalFormatting sqref="G15:Z15">
    <cfRule type="expression" priority="12" dxfId="0" stopIfTrue="1">
      <formula>$D$15=0</formula>
    </cfRule>
  </conditionalFormatting>
  <conditionalFormatting sqref="G14:Z14">
    <cfRule type="expression" priority="13" dxfId="0" stopIfTrue="1">
      <formula>$D$14=0</formula>
    </cfRule>
  </conditionalFormatting>
  <conditionalFormatting sqref="G13:Z13">
    <cfRule type="expression" priority="14" dxfId="0" stopIfTrue="1">
      <formula>$D$13=0</formula>
    </cfRule>
  </conditionalFormatting>
  <conditionalFormatting sqref="G12:Z12">
    <cfRule type="expression" priority="15" dxfId="0" stopIfTrue="1">
      <formula>$D$12=0</formula>
    </cfRule>
  </conditionalFormatting>
  <conditionalFormatting sqref="G11:Z11">
    <cfRule type="expression" priority="16" dxfId="0" stopIfTrue="1">
      <formula>$D$11=0</formula>
    </cfRule>
  </conditionalFormatting>
  <conditionalFormatting sqref="G10:Z10">
    <cfRule type="expression" priority="17" dxfId="0" stopIfTrue="1">
      <formula>$D$10=0</formula>
    </cfRule>
  </conditionalFormatting>
  <conditionalFormatting sqref="G9:Z9">
    <cfRule type="expression" priority="18" dxfId="0" stopIfTrue="1">
      <formula>$D$9=0</formula>
    </cfRule>
  </conditionalFormatting>
  <conditionalFormatting sqref="G8:Z8">
    <cfRule type="expression" priority="19" dxfId="0" stopIfTrue="1">
      <formula>$D$8=0</formula>
    </cfRule>
  </conditionalFormatting>
  <conditionalFormatting sqref="G7:Z7">
    <cfRule type="expression" priority="20" dxfId="0" stopIfTrue="1">
      <formula>$D$7=0</formula>
    </cfRule>
  </conditionalFormatting>
  <conditionalFormatting sqref="F6:F21">
    <cfRule type="expression" priority="21" dxfId="0" stopIfTrue="1">
      <formula>D6=0</formula>
    </cfRule>
    <cfRule type="expression" priority="22" dxfId="2" stopIfTrue="1">
      <formula>$F$26="так"</formula>
    </cfRule>
  </conditionalFormatting>
  <printOptions/>
  <pageMargins left="0.12" right="0.12" top="0.12" bottom="0.17" header="0.12" footer="0.12"/>
  <pageSetup horizontalDpi="600" verticalDpi="600" orientation="landscape" paperSize="9" scale="68" r:id="rId1"/>
  <rowBreaks count="1" manualBreakCount="1">
    <brk id="31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B2:EP25"/>
  <sheetViews>
    <sheetView tabSelected="1" view="pageBreakPreview" zoomScale="60" zoomScaleNormal="75" workbookViewId="0" topLeftCell="A1">
      <selection activeCell="AC19" sqref="AC19"/>
    </sheetView>
  </sheetViews>
  <sheetFormatPr defaultColWidth="9.00390625" defaultRowHeight="12.75"/>
  <cols>
    <col min="1" max="1" width="1.625" style="0" customWidth="1"/>
    <col min="2" max="2" width="35.375" style="0" customWidth="1"/>
    <col min="3" max="4" width="0.74609375" style="0" customWidth="1"/>
    <col min="5" max="5" width="5.00390625" style="34" hidden="1" customWidth="1"/>
    <col min="6" max="9" width="7.375" style="0" customWidth="1"/>
    <col min="10" max="10" width="0.74609375" style="0" customWidth="1"/>
    <col min="11" max="15" width="8.75390625" style="0" customWidth="1"/>
    <col min="16" max="16" width="0" style="0" hidden="1" customWidth="1"/>
    <col min="17" max="17" width="0.875" style="0" customWidth="1"/>
    <col min="18" max="21" width="5.75390625" style="0" customWidth="1"/>
    <col min="22" max="22" width="8.00390625" style="0" hidden="1" customWidth="1"/>
    <col min="23" max="23" width="6.875" style="0" hidden="1" customWidth="1"/>
    <col min="24" max="24" width="5.625" style="0" hidden="1" customWidth="1"/>
    <col min="25" max="25" width="7.75390625" style="0" hidden="1" customWidth="1"/>
    <col min="26" max="26" width="1.875" style="0" customWidth="1"/>
    <col min="141" max="148" width="0" style="0" hidden="1" customWidth="1"/>
  </cols>
  <sheetData>
    <row r="2" spans="2:21" ht="22.5" customHeight="1">
      <c r="B2" s="81" t="s">
        <v>113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ht="4.5" customHeight="1"/>
    <row r="4" ht="4.5" customHeight="1"/>
    <row r="5" spans="2:25" ht="52.5" customHeight="1">
      <c r="B5" s="105"/>
      <c r="C5" s="20"/>
      <c r="D5" s="20"/>
      <c r="E5" s="21"/>
      <c r="F5" s="91" t="s">
        <v>16</v>
      </c>
      <c r="G5" s="91" t="s">
        <v>17</v>
      </c>
      <c r="H5" s="91" t="s">
        <v>18</v>
      </c>
      <c r="I5" s="91" t="s">
        <v>19</v>
      </c>
      <c r="J5" s="20"/>
      <c r="K5" s="91" t="s">
        <v>52</v>
      </c>
      <c r="L5" s="91" t="s">
        <v>53</v>
      </c>
      <c r="M5" s="91" t="s">
        <v>54</v>
      </c>
      <c r="N5" s="91" t="s">
        <v>55</v>
      </c>
      <c r="O5" s="91" t="s">
        <v>56</v>
      </c>
      <c r="P5" s="1"/>
      <c r="Q5" s="103"/>
      <c r="R5" s="91" t="s">
        <v>59</v>
      </c>
      <c r="S5" s="91" t="s">
        <v>60</v>
      </c>
      <c r="T5" s="91" t="s">
        <v>61</v>
      </c>
      <c r="U5" s="91" t="s">
        <v>62</v>
      </c>
      <c r="V5" s="91" t="s">
        <v>16</v>
      </c>
      <c r="W5" s="91" t="s">
        <v>17</v>
      </c>
      <c r="X5" s="91" t="s">
        <v>18</v>
      </c>
      <c r="Y5" s="91" t="s">
        <v>19</v>
      </c>
    </row>
    <row r="6" spans="2:25" ht="95.25" customHeight="1">
      <c r="B6" s="105"/>
      <c r="C6" s="20"/>
      <c r="D6" s="20"/>
      <c r="E6" s="21"/>
      <c r="F6" s="91"/>
      <c r="G6" s="91"/>
      <c r="H6" s="91"/>
      <c r="I6" s="91"/>
      <c r="J6" s="20"/>
      <c r="K6" s="91"/>
      <c r="L6" s="91"/>
      <c r="M6" s="91"/>
      <c r="N6" s="91"/>
      <c r="O6" s="91"/>
      <c r="P6" s="1"/>
      <c r="Q6" s="104"/>
      <c r="R6" s="91"/>
      <c r="S6" s="91"/>
      <c r="T6" s="91"/>
      <c r="U6" s="91"/>
      <c r="V6" s="91"/>
      <c r="W6" s="91"/>
      <c r="X6" s="91"/>
      <c r="Y6" s="91"/>
    </row>
    <row r="7" spans="2:146" ht="16.5" thickBot="1">
      <c r="B7" s="36" t="str">
        <f>Зведена!B6</f>
        <v>Білокуракинська ЗОШ І-ІІІ ст. №1</v>
      </c>
      <c r="C7" s="20"/>
      <c r="D7" s="20" t="str">
        <f>IF(B7=0,"",B7)</f>
        <v>Білокуракинська ЗОШ І-ІІІ ст. №1</v>
      </c>
      <c r="E7" s="21">
        <f>1!$I$6</f>
        <v>45</v>
      </c>
      <c r="F7" s="9">
        <f>IF(E7=0,0,Зведена!T6)</f>
        <v>0.7777777777777778</v>
      </c>
      <c r="G7" s="9">
        <f>IF(E7=0,0,Зведена!U6)</f>
        <v>1</v>
      </c>
      <c r="H7" s="9">
        <f>IF(E7=0,0,Зведена!V6)</f>
        <v>0.7137777777777777</v>
      </c>
      <c r="I7" s="10">
        <f>IF(E7=0,0,Зведена!W6)</f>
        <v>8.244444444444444</v>
      </c>
      <c r="J7" s="20"/>
      <c r="K7" s="38">
        <f aca="true" t="shared" si="0" ref="K7:K22">IF(E7&gt;0,RANK(F7,$F$7:$F$22,0),"")</f>
        <v>8</v>
      </c>
      <c r="L7" s="38">
        <f aca="true" t="shared" si="1" ref="L7:L22">IF(E7&gt;0,RANK(G7,$G$7:$G$22,0),"")</f>
        <v>1</v>
      </c>
      <c r="M7" s="38">
        <f aca="true" t="shared" si="2" ref="M7:M22">IF(E7&gt;0,RANK(H7,$H$7:$H$22,0),"")</f>
        <v>2</v>
      </c>
      <c r="N7" s="38">
        <f aca="true" t="shared" si="3" ref="N7:N22">IF(E7&gt;0,RANK(I7,$I$7:$I$22,0),"")</f>
        <v>6</v>
      </c>
      <c r="O7" s="38">
        <f aca="true" t="shared" si="4" ref="O7:O22">IF(E7&gt;0,RANK(P7,$P$7:$P$22,1),"")</f>
        <v>5</v>
      </c>
      <c r="P7" s="1">
        <f>IF(E7&gt;0,K7+L7+M7+N7,"")</f>
        <v>17</v>
      </c>
      <c r="Q7" s="35">
        <f aca="true" t="shared" si="5" ref="Q7:Q22">IF(E7&gt;0,RANK(P7,$P$7:$P$22,0),"")</f>
        <v>12</v>
      </c>
      <c r="R7" s="1"/>
      <c r="S7" s="1"/>
      <c r="T7" s="1"/>
      <c r="U7" s="1"/>
      <c r="V7">
        <f>IF(E7=0,"",F7)</f>
        <v>0.7777777777777778</v>
      </c>
      <c r="W7">
        <f>IF(E7=0,"",G7)</f>
        <v>1</v>
      </c>
      <c r="X7">
        <f>IF(E7=0,"",H7)</f>
        <v>0.7137777777777777</v>
      </c>
      <c r="Y7">
        <f>IF(E7=0,"",I7)</f>
        <v>8.244444444444444</v>
      </c>
      <c r="EK7" s="16">
        <v>1</v>
      </c>
      <c r="EL7" s="29" t="s">
        <v>36</v>
      </c>
      <c r="EN7" s="32">
        <v>12</v>
      </c>
      <c r="EP7" s="33" t="str">
        <f>IF(EN7=1,"Алчевськ",IF(EN7=2,"Антрацит",IF(EN7=3,"Антрацитівський",IF(EN7=4,"Біловодський",IF(EN7=5,"Білокуракинський",IF(EN7=6,"Брянка",IF(EN7=7,"Кіровськ",IF(EN7=8,"Красний Луч",EP8))))))))</f>
        <v>Лисичанськ</v>
      </c>
    </row>
    <row r="8" spans="2:146" ht="16.5" thickBot="1">
      <c r="B8" s="36" t="str">
        <f>Зведена!B7</f>
        <v>Білокуракинська ЗОШ І-ІІІ ст. №2</v>
      </c>
      <c r="C8" s="20"/>
      <c r="D8" s="20" t="str">
        <f aca="true" t="shared" si="6" ref="D8:D22">IF(B8=0,"",B8)</f>
        <v>Білокуракинська ЗОШ І-ІІІ ст. №2</v>
      </c>
      <c r="E8" s="21">
        <f>2!$I$6</f>
        <v>12</v>
      </c>
      <c r="F8" s="9">
        <f>IF(E8=0,0,Зведена!T7)</f>
        <v>0.7</v>
      </c>
      <c r="G8" s="9">
        <f>IF(E8=0,0,Зведена!U7)</f>
        <v>1</v>
      </c>
      <c r="H8" s="9">
        <f>IF(E8=0,0,Зведена!V7)</f>
        <v>0.592</v>
      </c>
      <c r="I8" s="10">
        <f>IF(E8=0,0,Зведена!W7)</f>
        <v>7.4</v>
      </c>
      <c r="J8" s="20"/>
      <c r="K8" s="38">
        <f t="shared" si="0"/>
        <v>12</v>
      </c>
      <c r="L8" s="38">
        <f t="shared" si="1"/>
        <v>1</v>
      </c>
      <c r="M8" s="38">
        <f t="shared" si="2"/>
        <v>13</v>
      </c>
      <c r="N8" s="38">
        <f t="shared" si="3"/>
        <v>12</v>
      </c>
      <c r="O8" s="38">
        <f t="shared" si="4"/>
        <v>10</v>
      </c>
      <c r="P8" s="1">
        <f aca="true" t="shared" si="7" ref="P8:P22">IF(E8&gt;0,K8+L8+M8+N8,"")</f>
        <v>38</v>
      </c>
      <c r="Q8" s="35">
        <f t="shared" si="5"/>
        <v>7</v>
      </c>
      <c r="R8" s="1"/>
      <c r="S8" s="1"/>
      <c r="T8" s="1"/>
      <c r="U8" s="1"/>
      <c r="V8">
        <f aca="true" t="shared" si="8" ref="V8:V16">IF(E8=0,"",F8)</f>
        <v>0.7</v>
      </c>
      <c r="W8">
        <f aca="true" t="shared" si="9" ref="W8:W22">IF(E8=0,"",G8)</f>
        <v>1</v>
      </c>
      <c r="X8">
        <f aca="true" t="shared" si="10" ref="X8:X22">IF(E8=0,"",H8)</f>
        <v>0.592</v>
      </c>
      <c r="Y8">
        <f aca="true" t="shared" si="11" ref="Y8:Y22">IF(E8=0,"",I8)</f>
        <v>7.4</v>
      </c>
      <c r="AA8" s="39"/>
      <c r="AB8" s="101" t="s">
        <v>63</v>
      </c>
      <c r="AC8" s="102"/>
      <c r="AD8" s="102"/>
      <c r="AE8" s="102"/>
      <c r="EK8" s="16">
        <v>2</v>
      </c>
      <c r="EL8" s="29" t="s">
        <v>37</v>
      </c>
      <c r="EP8" s="33" t="str">
        <f>IF(EN7=9,"Краснодон",IF(EN7=10,"Краснодонський",IF(EN7=11,"Кремінський",IF(EN7=12,"Лисичанськ",IF(EN7=13,"Луганськ",IF(EN7=14,"Лутугінський",IF(EN7=15,"Міловський",IF(EN7=16,"Марківський",EP9))))))))</f>
        <v>Лисичанськ</v>
      </c>
    </row>
    <row r="9" spans="2:146" ht="16.5" thickBot="1">
      <c r="B9" s="36" t="str">
        <f>Зведена!B8</f>
        <v>Лозно-Олександрівська ЗОШ І-ІІІ ст. </v>
      </c>
      <c r="C9" s="20"/>
      <c r="D9" s="20" t="str">
        <f t="shared" si="6"/>
        <v>Лозно-Олександрівська ЗОШ І-ІІІ ст. </v>
      </c>
      <c r="E9" s="21">
        <f>3!$I$6</f>
        <v>9</v>
      </c>
      <c r="F9" s="9">
        <f>IF(E9=0,0,Зведена!T8)</f>
        <v>0.7777777777777777</v>
      </c>
      <c r="G9" s="9">
        <f>IF(E9=0,0,Зведена!U8)</f>
        <v>0.9999999999999999</v>
      </c>
      <c r="H9" s="9">
        <f>IF(E9=0,0,Зведена!V8)</f>
        <v>0.6977777777777778</v>
      </c>
      <c r="I9" s="10">
        <f>IF(E9=0,0,Зведена!W8)</f>
        <v>8.333333333333334</v>
      </c>
      <c r="J9" s="20"/>
      <c r="K9" s="38">
        <f t="shared" si="0"/>
        <v>10</v>
      </c>
      <c r="L9" s="38">
        <f t="shared" si="1"/>
        <v>12</v>
      </c>
      <c r="M9" s="38">
        <f t="shared" si="2"/>
        <v>4</v>
      </c>
      <c r="N9" s="38">
        <f t="shared" si="3"/>
        <v>5</v>
      </c>
      <c r="O9" s="38">
        <f t="shared" si="4"/>
        <v>9</v>
      </c>
      <c r="P9" s="1">
        <f t="shared" si="7"/>
        <v>31</v>
      </c>
      <c r="Q9" s="35">
        <f t="shared" si="5"/>
        <v>8</v>
      </c>
      <c r="R9" s="1"/>
      <c r="S9" s="1"/>
      <c r="T9" s="1"/>
      <c r="U9" s="1"/>
      <c r="V9">
        <f t="shared" si="8"/>
        <v>0.7777777777777777</v>
      </c>
      <c r="W9">
        <f t="shared" si="9"/>
        <v>0.9999999999999999</v>
      </c>
      <c r="X9">
        <f t="shared" si="10"/>
        <v>0.6977777777777778</v>
      </c>
      <c r="Y9">
        <f t="shared" si="11"/>
        <v>8.333333333333334</v>
      </c>
      <c r="EK9" s="16">
        <v>3</v>
      </c>
      <c r="EL9" s="30" t="s">
        <v>38</v>
      </c>
      <c r="EP9" s="33">
        <f>IF(EN7=17,"Новоайдарський",IF(EN7=18,"Новопсковський",IF(EN7=19,"Первомайськ",IF(EN7=20,"Перевальський",IF(EN7=21,"Попаснянський",IF(EN7=22,"Ровеньки",IF(EN7=23,"Рубіжне",IF(EN7=24,"Сєвєродонецьк",EP10))))))))</f>
      </c>
    </row>
    <row r="10" spans="2:146" ht="16.5" thickBot="1">
      <c r="B10" s="36" t="str">
        <f>Зведена!B9</f>
        <v>Курячівська ЗОШ І-ІІІ ст.</v>
      </c>
      <c r="C10" s="20"/>
      <c r="D10" s="20" t="str">
        <f t="shared" si="6"/>
        <v>Курячівська ЗОШ І-ІІІ ст.</v>
      </c>
      <c r="E10" s="21">
        <f>4!$I$6</f>
        <v>5</v>
      </c>
      <c r="F10" s="9">
        <f>IF(E10=0,0,Зведена!T9)</f>
        <v>0.6</v>
      </c>
      <c r="G10" s="9">
        <f>IF(E10=0,0,Зведена!U9)</f>
        <v>1</v>
      </c>
      <c r="H10" s="9">
        <f>IF(E10=0,0,Зведена!V9)</f>
        <v>0.5279999999999999</v>
      </c>
      <c r="I10" s="10">
        <f>IF(E10=0,0,Зведена!W9)</f>
        <v>6.4</v>
      </c>
      <c r="J10" s="20"/>
      <c r="K10" s="38">
        <f t="shared" si="0"/>
        <v>15</v>
      </c>
      <c r="L10" s="38">
        <f t="shared" si="1"/>
        <v>1</v>
      </c>
      <c r="M10" s="38">
        <f t="shared" si="2"/>
        <v>14</v>
      </c>
      <c r="N10" s="38">
        <f t="shared" si="3"/>
        <v>16</v>
      </c>
      <c r="O10" s="38">
        <f t="shared" si="4"/>
        <v>14</v>
      </c>
      <c r="P10" s="1">
        <f t="shared" si="7"/>
        <v>46</v>
      </c>
      <c r="Q10" s="35">
        <f t="shared" si="5"/>
        <v>3</v>
      </c>
      <c r="R10" s="1"/>
      <c r="S10" s="1"/>
      <c r="T10" s="1"/>
      <c r="U10" s="1"/>
      <c r="V10">
        <f t="shared" si="8"/>
        <v>0.6</v>
      </c>
      <c r="W10">
        <f t="shared" si="9"/>
        <v>1</v>
      </c>
      <c r="X10">
        <f t="shared" si="10"/>
        <v>0.5279999999999999</v>
      </c>
      <c r="Y10">
        <f t="shared" si="11"/>
        <v>6.4</v>
      </c>
      <c r="AA10" s="40"/>
      <c r="AB10" s="101" t="s">
        <v>64</v>
      </c>
      <c r="AC10" s="102"/>
      <c r="AD10" s="102"/>
      <c r="AE10" s="102"/>
      <c r="EK10" s="16">
        <v>4</v>
      </c>
      <c r="EL10" s="30" t="s">
        <v>39</v>
      </c>
      <c r="EP10" s="33">
        <f>IF(EN7=25,"Савтівський",IF(EN7=26,"Свердловськ",IF(EN7=27,"Слов'яносербський",IF(EN7=28,"Ст.-Луганський",IF(EN7=29,"Старобільський",IF(EN7=30,"Стаханов",IF(EN7=31,"Троїцький","")))))))</f>
      </c>
    </row>
    <row r="11" spans="2:142" ht="16.5" thickBot="1">
      <c r="B11" s="36" t="str">
        <f>Зведена!B10</f>
        <v>Нещеретівська ЗОШ І-ІІІ ст.</v>
      </c>
      <c r="C11" s="20"/>
      <c r="D11" s="20" t="str">
        <f t="shared" si="6"/>
        <v>Нещеретівська ЗОШ І-ІІІ ст.</v>
      </c>
      <c r="E11" s="21">
        <f>5!$I$6</f>
        <v>14</v>
      </c>
      <c r="F11" s="9">
        <f>IF(E11=0,0,Зведена!T10)</f>
        <v>0.7857142857142857</v>
      </c>
      <c r="G11" s="9">
        <f>IF(E11=0,0,Зведена!U10)</f>
        <v>0.7857142857142857</v>
      </c>
      <c r="H11" s="9">
        <f>IF(E11=0,0,Зведена!V10)</f>
        <v>0.6657142857142857</v>
      </c>
      <c r="I11" s="10">
        <f>IF(E11=0,0,Зведена!W10)</f>
        <v>7.214285714285714</v>
      </c>
      <c r="J11" s="20"/>
      <c r="K11" s="38">
        <f t="shared" si="0"/>
        <v>7</v>
      </c>
      <c r="L11" s="38">
        <f t="shared" si="1"/>
        <v>14</v>
      </c>
      <c r="M11" s="38">
        <f t="shared" si="2"/>
        <v>5</v>
      </c>
      <c r="N11" s="38">
        <f t="shared" si="3"/>
        <v>13</v>
      </c>
      <c r="O11" s="38">
        <f t="shared" si="4"/>
        <v>11</v>
      </c>
      <c r="P11" s="1">
        <f t="shared" si="7"/>
        <v>39</v>
      </c>
      <c r="Q11" s="35">
        <f t="shared" si="5"/>
        <v>6</v>
      </c>
      <c r="R11" s="1"/>
      <c r="S11" s="1"/>
      <c r="T11" s="1"/>
      <c r="U11" s="1"/>
      <c r="V11">
        <f t="shared" si="8"/>
        <v>0.7857142857142857</v>
      </c>
      <c r="W11">
        <f t="shared" si="9"/>
        <v>0.7857142857142857</v>
      </c>
      <c r="X11">
        <f t="shared" si="10"/>
        <v>0.6657142857142857</v>
      </c>
      <c r="Y11">
        <f t="shared" si="11"/>
        <v>7.214285714285714</v>
      </c>
      <c r="EK11" s="16">
        <v>5</v>
      </c>
      <c r="EL11" s="30" t="s">
        <v>40</v>
      </c>
    </row>
    <row r="12" spans="2:146" ht="16.5" thickBot="1">
      <c r="B12" s="36" t="str">
        <f>Зведена!B11</f>
        <v>Павлівська ЗОШ І-ІІІ ст.</v>
      </c>
      <c r="C12" s="20"/>
      <c r="D12" s="20" t="str">
        <f t="shared" si="6"/>
        <v>Павлівська ЗОШ І-ІІІ ст.</v>
      </c>
      <c r="E12" s="21">
        <f>6!$I$6</f>
        <v>10</v>
      </c>
      <c r="F12" s="9">
        <f>IF(E12=0,0,Зведена!T11)</f>
        <v>0.7777777777777778</v>
      </c>
      <c r="G12" s="9">
        <f>IF(E12=0,0,Зведена!U11)</f>
        <v>0.8888888888888888</v>
      </c>
      <c r="H12" s="9">
        <f>IF(E12=0,0,Зведена!V11)</f>
        <v>0.6355555555555557</v>
      </c>
      <c r="I12" s="10">
        <f>IF(E12=0,0,Зведена!W11)</f>
        <v>7.555555555555555</v>
      </c>
      <c r="J12" s="20"/>
      <c r="K12" s="38">
        <f t="shared" si="0"/>
        <v>8</v>
      </c>
      <c r="L12" s="38">
        <f t="shared" si="1"/>
        <v>13</v>
      </c>
      <c r="M12" s="38">
        <f t="shared" si="2"/>
        <v>11</v>
      </c>
      <c r="N12" s="38">
        <f t="shared" si="3"/>
        <v>11</v>
      </c>
      <c r="O12" s="38">
        <f t="shared" si="4"/>
        <v>12</v>
      </c>
      <c r="P12" s="1">
        <f t="shared" si="7"/>
        <v>43</v>
      </c>
      <c r="Q12" s="35">
        <f t="shared" si="5"/>
        <v>5</v>
      </c>
      <c r="R12" s="1"/>
      <c r="S12" s="1"/>
      <c r="T12" s="1"/>
      <c r="U12" s="1"/>
      <c r="V12">
        <f t="shared" si="8"/>
        <v>0.7777777777777778</v>
      </c>
      <c r="W12">
        <f t="shared" si="9"/>
        <v>0.8888888888888888</v>
      </c>
      <c r="X12">
        <f t="shared" si="10"/>
        <v>0.6355555555555557</v>
      </c>
      <c r="Y12">
        <f t="shared" si="11"/>
        <v>7.555555555555555</v>
      </c>
      <c r="AA12" s="33"/>
      <c r="AB12" s="101" t="s">
        <v>65</v>
      </c>
      <c r="AC12" s="102"/>
      <c r="AD12" s="102"/>
      <c r="AE12" s="102"/>
      <c r="EK12" s="16">
        <v>6</v>
      </c>
      <c r="EL12" s="29" t="s">
        <v>41</v>
      </c>
      <c r="EP12" t="str">
        <f>IF(OR(EP7="Алчевськ",EP7="Антрацит",EP7="Брянка",EP7="Кіровськ",EP7="Красний Луч",EP7="Краснодон",EP7="Лисичанськ",EP7="Луганськ",EP7="Первомайськ",EP7="Ровеньки",EP7="Рубіжне",EP7="Сєвєродонецьк",EP7="Свердловьск",EP7="Стаханов"),"Місто","Район")</f>
        <v>Місто</v>
      </c>
    </row>
    <row r="13" spans="2:142" ht="16.5" thickBot="1">
      <c r="B13" s="36" t="str">
        <f>Зведена!B12</f>
        <v>Просторівська ЗОШ І-ІІІ ст.</v>
      </c>
      <c r="C13" s="20"/>
      <c r="D13" s="20" t="str">
        <f t="shared" si="6"/>
        <v>Просторівська ЗОШ І-ІІІ ст.</v>
      </c>
      <c r="E13" s="21">
        <f>7!$I$6</f>
        <v>8</v>
      </c>
      <c r="F13" s="9">
        <f>IF(E13=0,0,Зведена!T12)</f>
        <v>0.625</v>
      </c>
      <c r="G13" s="9">
        <f>IF(E13=0,0,Зведена!U12)</f>
        <v>0.75</v>
      </c>
      <c r="H13" s="9">
        <f>IF(E13=0,0,Зведена!V12)</f>
        <v>0.485</v>
      </c>
      <c r="I13" s="10">
        <f>IF(E13=0,0,Зведена!W12)</f>
        <v>6.5</v>
      </c>
      <c r="J13" s="20"/>
      <c r="K13" s="38">
        <f t="shared" si="0"/>
        <v>14</v>
      </c>
      <c r="L13" s="38">
        <f t="shared" si="1"/>
        <v>15</v>
      </c>
      <c r="M13" s="38">
        <f t="shared" si="2"/>
        <v>16</v>
      </c>
      <c r="N13" s="38">
        <f t="shared" si="3"/>
        <v>15</v>
      </c>
      <c r="O13" s="38">
        <f t="shared" si="4"/>
        <v>16</v>
      </c>
      <c r="P13" s="1">
        <f t="shared" si="7"/>
        <v>60</v>
      </c>
      <c r="Q13" s="35">
        <f t="shared" si="5"/>
        <v>1</v>
      </c>
      <c r="R13" s="1"/>
      <c r="S13" s="1"/>
      <c r="T13" s="1"/>
      <c r="U13" s="1"/>
      <c r="V13">
        <f t="shared" si="8"/>
        <v>0.625</v>
      </c>
      <c r="W13">
        <f t="shared" si="9"/>
        <v>0.75</v>
      </c>
      <c r="X13">
        <f t="shared" si="10"/>
        <v>0.485</v>
      </c>
      <c r="Y13">
        <f t="shared" si="11"/>
        <v>6.5</v>
      </c>
      <c r="EK13" s="16">
        <v>7</v>
      </c>
      <c r="EL13" s="29" t="s">
        <v>42</v>
      </c>
    </row>
    <row r="14" spans="2:142" ht="16.5" thickBot="1">
      <c r="B14" s="36" t="str">
        <f>Зведена!B13</f>
        <v>Червоноармійська ЗОШ І-ІІІ ст.</v>
      </c>
      <c r="C14" s="20"/>
      <c r="D14" s="20" t="str">
        <f t="shared" si="6"/>
        <v>Червоноармійська ЗОШ І-ІІІ ст.</v>
      </c>
      <c r="E14" s="21">
        <f>8!$I$6</f>
        <v>6</v>
      </c>
      <c r="F14" s="9">
        <f>IF(E14=0,0,Зведена!T13)</f>
        <v>0.6</v>
      </c>
      <c r="G14" s="9">
        <f>IF(E14=0,0,Зведена!U13)</f>
        <v>1</v>
      </c>
      <c r="H14" s="9">
        <f>IF(E14=0,0,Зведена!V13)</f>
        <v>0.5279999999999999</v>
      </c>
      <c r="I14" s="10">
        <f>IF(E14=0,0,Зведена!W13)</f>
        <v>7</v>
      </c>
      <c r="J14" s="20"/>
      <c r="K14" s="38">
        <f t="shared" si="0"/>
        <v>15</v>
      </c>
      <c r="L14" s="38">
        <f t="shared" si="1"/>
        <v>1</v>
      </c>
      <c r="M14" s="38">
        <f t="shared" si="2"/>
        <v>14</v>
      </c>
      <c r="N14" s="38">
        <f t="shared" si="3"/>
        <v>14</v>
      </c>
      <c r="O14" s="38">
        <f t="shared" si="4"/>
        <v>13</v>
      </c>
      <c r="P14" s="1">
        <f t="shared" si="7"/>
        <v>44</v>
      </c>
      <c r="Q14" s="35">
        <f t="shared" si="5"/>
        <v>4</v>
      </c>
      <c r="R14" s="1"/>
      <c r="S14" s="1"/>
      <c r="T14" s="1"/>
      <c r="U14" s="1"/>
      <c r="V14">
        <f t="shared" si="8"/>
        <v>0.6</v>
      </c>
      <c r="W14">
        <f t="shared" si="9"/>
        <v>1</v>
      </c>
      <c r="X14">
        <f t="shared" si="10"/>
        <v>0.5279999999999999</v>
      </c>
      <c r="Y14">
        <f t="shared" si="11"/>
        <v>7</v>
      </c>
      <c r="AA14" s="32"/>
      <c r="AB14" s="101" t="s">
        <v>66</v>
      </c>
      <c r="AC14" s="102"/>
      <c r="AD14" s="102"/>
      <c r="AE14" s="102"/>
      <c r="EK14" s="16">
        <v>8</v>
      </c>
      <c r="EL14" s="29" t="s">
        <v>43</v>
      </c>
    </row>
    <row r="15" spans="2:142" ht="16.5" thickBot="1">
      <c r="B15" s="36" t="str">
        <f>Зведена!B14</f>
        <v>Дем6янівська ЗОШ І-ІІ ст.</v>
      </c>
      <c r="C15" s="20"/>
      <c r="D15" s="20" t="str">
        <f t="shared" si="6"/>
        <v>Дем6янівська ЗОШ І-ІІ ст.</v>
      </c>
      <c r="E15" s="21">
        <f>9!$I$6</f>
        <v>4</v>
      </c>
      <c r="F15" s="9">
        <f>IF(E15=0,0,Зведена!T14)</f>
        <v>0.75</v>
      </c>
      <c r="G15" s="9">
        <f>IF(E15=0,0,Зведена!U14)</f>
        <v>1</v>
      </c>
      <c r="H15" s="9">
        <f>IF(E15=0,0,Зведена!V14)</f>
        <v>0.66</v>
      </c>
      <c r="I15" s="10">
        <f>IF(E15=0,0,Зведена!W14)</f>
        <v>7.75</v>
      </c>
      <c r="J15" s="20"/>
      <c r="K15" s="38">
        <f t="shared" si="0"/>
        <v>11</v>
      </c>
      <c r="L15" s="38">
        <f t="shared" si="1"/>
        <v>1</v>
      </c>
      <c r="M15" s="38">
        <f t="shared" si="2"/>
        <v>6</v>
      </c>
      <c r="N15" s="38">
        <f t="shared" si="3"/>
        <v>7</v>
      </c>
      <c r="O15" s="38">
        <f t="shared" si="4"/>
        <v>8</v>
      </c>
      <c r="P15" s="1">
        <f t="shared" si="7"/>
        <v>25</v>
      </c>
      <c r="Q15" s="35">
        <f t="shared" si="5"/>
        <v>9</v>
      </c>
      <c r="R15" s="1"/>
      <c r="S15" s="1"/>
      <c r="T15" s="1"/>
      <c r="U15" s="1"/>
      <c r="V15">
        <f t="shared" si="8"/>
        <v>0.75</v>
      </c>
      <c r="W15">
        <f t="shared" si="9"/>
        <v>1</v>
      </c>
      <c r="X15">
        <f t="shared" si="10"/>
        <v>0.66</v>
      </c>
      <c r="Y15">
        <f t="shared" si="11"/>
        <v>7.75</v>
      </c>
      <c r="EK15" s="16">
        <v>9</v>
      </c>
      <c r="EL15" s="29" t="s">
        <v>44</v>
      </c>
    </row>
    <row r="16" spans="2:142" ht="16.5" thickBot="1">
      <c r="B16" s="36" t="str">
        <f>Зведена!B15</f>
        <v>Лизінська ЗОШ І-ІІ ст.</v>
      </c>
      <c r="C16" s="20"/>
      <c r="D16" s="20" t="str">
        <f t="shared" si="6"/>
        <v>Лизінська ЗОШ І-ІІ ст.</v>
      </c>
      <c r="E16" s="21">
        <f>'10'!$I$6</f>
        <v>6</v>
      </c>
      <c r="F16" s="9">
        <f>IF(E16=0,0,Зведена!T15)</f>
        <v>1</v>
      </c>
      <c r="G16" s="9">
        <f>IF(E16=0,0,Зведена!U15)</f>
        <v>1</v>
      </c>
      <c r="H16" s="9">
        <f>IF(E16=0,0,Зведена!V15)</f>
        <v>0.712</v>
      </c>
      <c r="I16" s="10">
        <f>IF(E16=0,0,Зведена!W15)</f>
        <v>9</v>
      </c>
      <c r="J16" s="20"/>
      <c r="K16" s="38">
        <f t="shared" si="0"/>
        <v>1</v>
      </c>
      <c r="L16" s="38">
        <f t="shared" si="1"/>
        <v>1</v>
      </c>
      <c r="M16" s="38">
        <f t="shared" si="2"/>
        <v>3</v>
      </c>
      <c r="N16" s="38">
        <f t="shared" si="3"/>
        <v>1</v>
      </c>
      <c r="O16" s="38">
        <f t="shared" si="4"/>
        <v>2</v>
      </c>
      <c r="P16" s="1">
        <f t="shared" si="7"/>
        <v>6</v>
      </c>
      <c r="Q16" s="35">
        <f t="shared" si="5"/>
        <v>15</v>
      </c>
      <c r="R16" s="1"/>
      <c r="S16" s="1"/>
      <c r="T16" s="1"/>
      <c r="U16" s="1"/>
      <c r="V16">
        <f t="shared" si="8"/>
        <v>1</v>
      </c>
      <c r="W16">
        <f t="shared" si="9"/>
        <v>1</v>
      </c>
      <c r="X16">
        <f t="shared" si="10"/>
        <v>0.712</v>
      </c>
      <c r="Y16">
        <f t="shared" si="11"/>
        <v>9</v>
      </c>
      <c r="EK16" s="16">
        <v>10</v>
      </c>
      <c r="EL16" s="30" t="s">
        <v>45</v>
      </c>
    </row>
    <row r="17" spans="2:142" ht="16.5" thickBot="1">
      <c r="B17" s="36" t="str">
        <f>Зведена!B16</f>
        <v>Луб’янська ЗОШ І-ІІ ст.</v>
      </c>
      <c r="C17" s="20"/>
      <c r="D17" s="20" t="str">
        <f t="shared" si="6"/>
        <v>Луб’янська ЗОШ І-ІІ ст.</v>
      </c>
      <c r="E17" s="21">
        <f>'11'!$I$6</f>
        <v>6</v>
      </c>
      <c r="F17" s="9">
        <f>IF(E17=0,0,Зведена!T16)</f>
        <v>0.6666666666666666</v>
      </c>
      <c r="G17" s="9">
        <f>IF(E17=0,0,Зведена!U16)</f>
        <v>0.6666666666666666</v>
      </c>
      <c r="H17" s="9">
        <f>IF(E17=0,0,Зведена!V16)</f>
        <v>0.6</v>
      </c>
      <c r="I17" s="10">
        <f>IF(E17=0,0,Зведена!W16)</f>
        <v>7.666666666666667</v>
      </c>
      <c r="J17" s="20"/>
      <c r="K17" s="38">
        <f t="shared" si="0"/>
        <v>13</v>
      </c>
      <c r="L17" s="38">
        <f t="shared" si="1"/>
        <v>16</v>
      </c>
      <c r="M17" s="38">
        <f t="shared" si="2"/>
        <v>12</v>
      </c>
      <c r="N17" s="38">
        <f t="shared" si="3"/>
        <v>8</v>
      </c>
      <c r="O17" s="38">
        <f t="shared" si="4"/>
        <v>15</v>
      </c>
      <c r="P17" s="1">
        <f t="shared" si="7"/>
        <v>49</v>
      </c>
      <c r="Q17" s="35">
        <f t="shared" si="5"/>
        <v>2</v>
      </c>
      <c r="R17" s="1"/>
      <c r="S17" s="1"/>
      <c r="T17" s="1"/>
      <c r="U17" s="1"/>
      <c r="V17">
        <f aca="true" t="shared" si="12" ref="V17:V22">IF(E17=0,"",F17)</f>
        <v>0.6666666666666666</v>
      </c>
      <c r="W17">
        <f t="shared" si="9"/>
        <v>0.6666666666666666</v>
      </c>
      <c r="X17">
        <f t="shared" si="10"/>
        <v>0.6</v>
      </c>
      <c r="Y17">
        <f t="shared" si="11"/>
        <v>7.666666666666667</v>
      </c>
      <c r="EK17" s="16">
        <v>11</v>
      </c>
      <c r="EL17" s="30" t="s">
        <v>46</v>
      </c>
    </row>
    <row r="18" spans="2:142" ht="16.5" thickBot="1">
      <c r="B18" s="36" t="str">
        <f>Зведена!B17</f>
        <v>Олексіївська ЗОШ І-ІІ ст.</v>
      </c>
      <c r="C18" s="20"/>
      <c r="D18" s="20" t="str">
        <f t="shared" si="6"/>
        <v>Олексіївська ЗОШ І-ІІ ст.</v>
      </c>
      <c r="E18" s="21">
        <f>'12'!$I$6</f>
        <v>5</v>
      </c>
      <c r="F18" s="9">
        <f>IF(E18=0,0,Зведена!T17)</f>
        <v>0.8</v>
      </c>
      <c r="G18" s="9">
        <f>IF(E18=0,0,Зведена!U17)</f>
        <v>1</v>
      </c>
      <c r="H18" s="9">
        <f>IF(E18=0,0,Зведена!V17)</f>
        <v>0.6559999999999999</v>
      </c>
      <c r="I18" s="10">
        <f>IF(E18=0,0,Зведена!W17)</f>
        <v>7.6</v>
      </c>
      <c r="J18" s="20"/>
      <c r="K18" s="38">
        <f t="shared" si="0"/>
        <v>4</v>
      </c>
      <c r="L18" s="38">
        <f t="shared" si="1"/>
        <v>1</v>
      </c>
      <c r="M18" s="38">
        <f t="shared" si="2"/>
        <v>7</v>
      </c>
      <c r="N18" s="38">
        <f t="shared" si="3"/>
        <v>10</v>
      </c>
      <c r="O18" s="38">
        <f t="shared" si="4"/>
        <v>7</v>
      </c>
      <c r="P18" s="1">
        <f t="shared" si="7"/>
        <v>22</v>
      </c>
      <c r="Q18" s="35">
        <f t="shared" si="5"/>
        <v>10</v>
      </c>
      <c r="R18" s="1"/>
      <c r="S18" s="1"/>
      <c r="T18" s="1"/>
      <c r="U18" s="1"/>
      <c r="V18">
        <f t="shared" si="12"/>
        <v>0.8</v>
      </c>
      <c r="W18">
        <f t="shared" si="9"/>
        <v>1</v>
      </c>
      <c r="X18">
        <f t="shared" si="10"/>
        <v>0.6559999999999999</v>
      </c>
      <c r="Y18">
        <f t="shared" si="11"/>
        <v>7.6</v>
      </c>
      <c r="EK18" s="16">
        <v>12</v>
      </c>
      <c r="EL18" s="29" t="s">
        <v>47</v>
      </c>
    </row>
    <row r="19" spans="2:142" ht="16.5" thickBot="1">
      <c r="B19" s="36" t="str">
        <f>Зведена!B18</f>
        <v>Паньківська ЗОШ І-ІІ ст.</v>
      </c>
      <c r="C19" s="20"/>
      <c r="D19" s="20" t="str">
        <f t="shared" si="6"/>
        <v>Паньківська ЗОШ І-ІІ ст.</v>
      </c>
      <c r="E19" s="21">
        <f>'13'!$I$6</f>
        <v>5</v>
      </c>
      <c r="F19" s="9">
        <f>IF(E19=0,0,Зведена!T18)</f>
        <v>0.8</v>
      </c>
      <c r="G19" s="9">
        <f>IF(E19=0,0,Зведена!U18)</f>
        <v>1</v>
      </c>
      <c r="H19" s="9">
        <f>IF(E19=0,0,Зведена!V18)</f>
        <v>0.6559999999999999</v>
      </c>
      <c r="I19" s="10">
        <f>IF(E19=0,0,Зведена!W18)</f>
        <v>8.4</v>
      </c>
      <c r="J19" s="20"/>
      <c r="K19" s="38">
        <f t="shared" si="0"/>
        <v>4</v>
      </c>
      <c r="L19" s="38">
        <f t="shared" si="1"/>
        <v>1</v>
      </c>
      <c r="M19" s="38">
        <f t="shared" si="2"/>
        <v>7</v>
      </c>
      <c r="N19" s="38">
        <f t="shared" si="3"/>
        <v>4</v>
      </c>
      <c r="O19" s="38">
        <f t="shared" si="4"/>
        <v>4</v>
      </c>
      <c r="P19" s="1">
        <f t="shared" si="7"/>
        <v>16</v>
      </c>
      <c r="Q19" s="35">
        <f t="shared" si="5"/>
        <v>13</v>
      </c>
      <c r="R19" s="1"/>
      <c r="S19" s="1"/>
      <c r="T19" s="1"/>
      <c r="U19" s="1"/>
      <c r="V19">
        <f t="shared" si="12"/>
        <v>0.8</v>
      </c>
      <c r="W19">
        <f t="shared" si="9"/>
        <v>1</v>
      </c>
      <c r="X19">
        <f t="shared" si="10"/>
        <v>0.6559999999999999</v>
      </c>
      <c r="Y19">
        <f t="shared" si="11"/>
        <v>8.4</v>
      </c>
      <c r="EK19" s="16">
        <v>13</v>
      </c>
      <c r="EL19" s="29" t="s">
        <v>48</v>
      </c>
    </row>
    <row r="20" spans="2:142" ht="16.5" thickBot="1">
      <c r="B20" s="36" t="str">
        <f>Зведена!B19</f>
        <v>Тимошанська ЗОШ І-ІІ ст.</v>
      </c>
      <c r="C20" s="20"/>
      <c r="D20" s="20" t="str">
        <f t="shared" si="6"/>
        <v>Тимошанська ЗОШ І-ІІ ст.</v>
      </c>
      <c r="E20" s="21">
        <f>'14'!$I$6</f>
        <v>6</v>
      </c>
      <c r="F20" s="9">
        <f>IF(E20=0,0,Зведена!T19)</f>
        <v>0.8</v>
      </c>
      <c r="G20" s="9">
        <f>IF(E20=0,0,Зведена!U19)</f>
        <v>1</v>
      </c>
      <c r="H20" s="9">
        <f>IF(E20=0,0,Зведена!V19)</f>
        <v>0.6559999999999999</v>
      </c>
      <c r="I20" s="10">
        <f>IF(E20=0,0,Зведена!W19)</f>
        <v>8.6</v>
      </c>
      <c r="J20" s="20"/>
      <c r="K20" s="38">
        <f t="shared" si="0"/>
        <v>4</v>
      </c>
      <c r="L20" s="38">
        <f t="shared" si="1"/>
        <v>1</v>
      </c>
      <c r="M20" s="38">
        <f t="shared" si="2"/>
        <v>7</v>
      </c>
      <c r="N20" s="38">
        <f t="shared" si="3"/>
        <v>3</v>
      </c>
      <c r="O20" s="38">
        <f t="shared" si="4"/>
        <v>3</v>
      </c>
      <c r="P20" s="1">
        <f t="shared" si="7"/>
        <v>15</v>
      </c>
      <c r="Q20" s="35">
        <f t="shared" si="5"/>
        <v>14</v>
      </c>
      <c r="R20" s="1"/>
      <c r="S20" s="1"/>
      <c r="T20" s="1"/>
      <c r="U20" s="1"/>
      <c r="V20">
        <f t="shared" si="12"/>
        <v>0.8</v>
      </c>
      <c r="W20">
        <f t="shared" si="9"/>
        <v>1</v>
      </c>
      <c r="X20">
        <f t="shared" si="10"/>
        <v>0.6559999999999999</v>
      </c>
      <c r="Y20">
        <f t="shared" si="11"/>
        <v>8.6</v>
      </c>
      <c r="EK20" s="16">
        <v>14</v>
      </c>
      <c r="EL20" s="30" t="s">
        <v>49</v>
      </c>
    </row>
    <row r="21" spans="2:142" ht="16.5" thickBot="1">
      <c r="B21" s="36" t="str">
        <f>Зведена!B20</f>
        <v>Попівська ЗОШ І ст.</v>
      </c>
      <c r="C21" s="20"/>
      <c r="D21" s="20" t="str">
        <f t="shared" si="6"/>
        <v>Попівська ЗОШ І ст.</v>
      </c>
      <c r="E21" s="21">
        <f>'15'!$I$6</f>
        <v>2</v>
      </c>
      <c r="F21" s="9">
        <f>IF(E21=0,0,Зведена!T20)</f>
        <v>1</v>
      </c>
      <c r="G21" s="9">
        <f>IF(E21=0,0,Зведена!U20)</f>
        <v>1</v>
      </c>
      <c r="H21" s="9">
        <f>IF(E21=0,0,Зведена!V20)</f>
        <v>0.8200000000000001</v>
      </c>
      <c r="I21" s="10">
        <f>IF(E21=0,0,Зведена!W20)</f>
        <v>9</v>
      </c>
      <c r="J21" s="20"/>
      <c r="K21" s="38">
        <f t="shared" si="0"/>
        <v>1</v>
      </c>
      <c r="L21" s="38">
        <f t="shared" si="1"/>
        <v>1</v>
      </c>
      <c r="M21" s="38">
        <f t="shared" si="2"/>
        <v>1</v>
      </c>
      <c r="N21" s="38">
        <f t="shared" si="3"/>
        <v>1</v>
      </c>
      <c r="O21" s="38">
        <f t="shared" si="4"/>
        <v>1</v>
      </c>
      <c r="P21" s="1">
        <f t="shared" si="7"/>
        <v>4</v>
      </c>
      <c r="Q21" s="35">
        <f t="shared" si="5"/>
        <v>16</v>
      </c>
      <c r="R21" s="1"/>
      <c r="S21" s="1"/>
      <c r="T21" s="1"/>
      <c r="U21" s="1"/>
      <c r="V21">
        <f t="shared" si="12"/>
        <v>1</v>
      </c>
      <c r="W21">
        <f t="shared" si="9"/>
        <v>1</v>
      </c>
      <c r="X21">
        <f t="shared" si="10"/>
        <v>0.8200000000000001</v>
      </c>
      <c r="Y21">
        <f t="shared" si="11"/>
        <v>9</v>
      </c>
      <c r="EK21" s="16">
        <v>15</v>
      </c>
      <c r="EL21" s="30" t="s">
        <v>50</v>
      </c>
    </row>
    <row r="22" spans="2:142" ht="16.5" thickBot="1">
      <c r="B22" s="36" t="str">
        <f>Зведена!B21</f>
        <v>Целуйківська ЗОШ І ст.</v>
      </c>
      <c r="C22" s="20"/>
      <c r="D22" s="20" t="str">
        <f t="shared" si="6"/>
        <v>Целуйківська ЗОШ І ст.</v>
      </c>
      <c r="E22" s="21">
        <f>'16'!$I$6</f>
        <v>3</v>
      </c>
      <c r="F22" s="9">
        <f>IF(E22=0,0,Зведена!T21)</f>
        <v>1</v>
      </c>
      <c r="G22" s="9">
        <f>IF(E22=0,0,Зведена!U21)</f>
        <v>1</v>
      </c>
      <c r="H22" s="9">
        <f>IF(E22=0,0,Зведена!V21)</f>
        <v>0.64</v>
      </c>
      <c r="I22" s="10">
        <f>IF(E22=0,0,Зведена!W21)</f>
        <v>7.666666666666667</v>
      </c>
      <c r="J22" s="20"/>
      <c r="K22" s="38">
        <f t="shared" si="0"/>
        <v>1</v>
      </c>
      <c r="L22" s="38">
        <f t="shared" si="1"/>
        <v>1</v>
      </c>
      <c r="M22" s="38">
        <f t="shared" si="2"/>
        <v>10</v>
      </c>
      <c r="N22" s="38">
        <f t="shared" si="3"/>
        <v>8</v>
      </c>
      <c r="O22" s="38">
        <f t="shared" si="4"/>
        <v>6</v>
      </c>
      <c r="P22" s="1">
        <f t="shared" si="7"/>
        <v>20</v>
      </c>
      <c r="Q22" s="35">
        <f t="shared" si="5"/>
        <v>11</v>
      </c>
      <c r="R22" s="1"/>
      <c r="S22" s="1"/>
      <c r="T22" s="1"/>
      <c r="U22" s="1"/>
      <c r="V22">
        <f t="shared" si="12"/>
        <v>1</v>
      </c>
      <c r="W22">
        <f t="shared" si="9"/>
        <v>1</v>
      </c>
      <c r="X22">
        <f t="shared" si="10"/>
        <v>0.64</v>
      </c>
      <c r="Y22">
        <f t="shared" si="11"/>
        <v>7.666666666666667</v>
      </c>
      <c r="EK22" s="16">
        <v>16</v>
      </c>
      <c r="EL22" s="30" t="s">
        <v>51</v>
      </c>
    </row>
    <row r="23" spans="2:21" ht="15.75">
      <c r="B23" s="37" t="s">
        <v>21</v>
      </c>
      <c r="C23" s="20"/>
      <c r="D23" s="20"/>
      <c r="E23" s="21"/>
      <c r="F23" s="23">
        <f>Зведена!T22</f>
        <v>0.7642857142857142</v>
      </c>
      <c r="G23" s="23">
        <f>Зведена!U22</f>
        <v>0.9428571428571428</v>
      </c>
      <c r="H23" s="23">
        <f>Зведена!V22</f>
        <v>0.6551428571428571</v>
      </c>
      <c r="I23" s="24">
        <f>Зведена!W22</f>
        <v>7.814285714285714</v>
      </c>
      <c r="J23" s="20"/>
      <c r="K23" s="1"/>
      <c r="L23" s="1"/>
      <c r="M23" s="1"/>
      <c r="N23" s="1"/>
      <c r="O23" s="1"/>
      <c r="P23" s="1"/>
      <c r="Q23" s="35"/>
      <c r="R23" s="1"/>
      <c r="S23" s="1"/>
      <c r="T23" s="1"/>
      <c r="U23" s="1"/>
    </row>
    <row r="24" spans="2:25" ht="12.75" hidden="1">
      <c r="B24" t="s">
        <v>57</v>
      </c>
      <c r="F24" s="17">
        <f>V24</f>
        <v>1</v>
      </c>
      <c r="G24" s="17">
        <f aca="true" t="shared" si="13" ref="G24:I25">W24</f>
        <v>1</v>
      </c>
      <c r="H24" s="17">
        <f t="shared" si="13"/>
        <v>0.8200000000000001</v>
      </c>
      <c r="I24">
        <f t="shared" si="13"/>
        <v>9</v>
      </c>
      <c r="V24" s="17">
        <f>MAX(V7:V22)</f>
        <v>1</v>
      </c>
      <c r="W24" s="17">
        <f>MAX(W7:W22)</f>
        <v>1</v>
      </c>
      <c r="X24" s="17">
        <f>MAX(X7:X22)</f>
        <v>0.8200000000000001</v>
      </c>
      <c r="Y24">
        <f>MAX(Y7:Y22)</f>
        <v>9</v>
      </c>
    </row>
    <row r="25" spans="2:25" ht="12.75" hidden="1">
      <c r="B25" t="s">
        <v>58</v>
      </c>
      <c r="F25" s="17">
        <f>V25</f>
        <v>0.6</v>
      </c>
      <c r="G25" s="17">
        <f t="shared" si="13"/>
        <v>0.6666666666666666</v>
      </c>
      <c r="H25" s="17">
        <f t="shared" si="13"/>
        <v>0.485</v>
      </c>
      <c r="I25">
        <f t="shared" si="13"/>
        <v>6.4</v>
      </c>
      <c r="V25" s="17">
        <f>MIN(V7:V22)</f>
        <v>0.6</v>
      </c>
      <c r="W25" s="17">
        <f>MIN(W7:W22)</f>
        <v>0.6666666666666666</v>
      </c>
      <c r="X25" s="17">
        <f>MIN(X7:X22)</f>
        <v>0.485</v>
      </c>
      <c r="Y25">
        <f>MIN(Y7:Y22)</f>
        <v>6.4</v>
      </c>
    </row>
  </sheetData>
  <sheetProtection/>
  <mergeCells count="24">
    <mergeCell ref="B2:U2"/>
    <mergeCell ref="V5:V6"/>
    <mergeCell ref="B5:B6"/>
    <mergeCell ref="F5:F6"/>
    <mergeCell ref="H5:H6"/>
    <mergeCell ref="G5:G6"/>
    <mergeCell ref="I5:I6"/>
    <mergeCell ref="K5:K6"/>
    <mergeCell ref="L5:L6"/>
    <mergeCell ref="M5:M6"/>
    <mergeCell ref="T5:T6"/>
    <mergeCell ref="U5:U6"/>
    <mergeCell ref="AB12:AE12"/>
    <mergeCell ref="N5:N6"/>
    <mergeCell ref="O5:O6"/>
    <mergeCell ref="R5:R6"/>
    <mergeCell ref="S5:S6"/>
    <mergeCell ref="Q5:Q6"/>
    <mergeCell ref="AB14:AE14"/>
    <mergeCell ref="W5:W6"/>
    <mergeCell ref="X5:X6"/>
    <mergeCell ref="Y5:Y6"/>
    <mergeCell ref="AB8:AE8"/>
    <mergeCell ref="AB10:AE10"/>
  </mergeCells>
  <conditionalFormatting sqref="F7:F22">
    <cfRule type="expression" priority="1" dxfId="0" stopIfTrue="1">
      <formula>B7=0</formula>
    </cfRule>
    <cfRule type="cellIs" priority="2" dxfId="3" operator="greaterThan" stopIfTrue="1">
      <formula>$F$23</formula>
    </cfRule>
    <cfRule type="cellIs" priority="3" dxfId="2" operator="lessThan" stopIfTrue="1">
      <formula>$F$23</formula>
    </cfRule>
  </conditionalFormatting>
  <conditionalFormatting sqref="G7:G22">
    <cfRule type="expression" priority="4" dxfId="0" stopIfTrue="1">
      <formula>B7=0</formula>
    </cfRule>
    <cfRule type="cellIs" priority="5" dxfId="3" operator="greaterThan" stopIfTrue="1">
      <formula>$G$23</formula>
    </cfRule>
    <cfRule type="cellIs" priority="6" dxfId="2" operator="lessThan" stopIfTrue="1">
      <formula>$G$23</formula>
    </cfRule>
  </conditionalFormatting>
  <conditionalFormatting sqref="H7:H22">
    <cfRule type="expression" priority="7" dxfId="0" stopIfTrue="1">
      <formula>B7=0</formula>
    </cfRule>
    <cfRule type="cellIs" priority="8" dxfId="3" operator="greaterThan" stopIfTrue="1">
      <formula>$H$23</formula>
    </cfRule>
    <cfRule type="cellIs" priority="9" dxfId="2" operator="lessThan" stopIfTrue="1">
      <formula>$H$23</formula>
    </cfRule>
  </conditionalFormatting>
  <conditionalFormatting sqref="I7:I22">
    <cfRule type="expression" priority="10" dxfId="0" stopIfTrue="1">
      <formula>B7=0</formula>
    </cfRule>
    <cfRule type="cellIs" priority="11" dxfId="3" operator="greaterThan" stopIfTrue="1">
      <formula>$I$23</formula>
    </cfRule>
    <cfRule type="cellIs" priority="12" dxfId="2" operator="lessThan" stopIfTrue="1">
      <formula>$I$23</formula>
    </cfRule>
  </conditionalFormatting>
  <conditionalFormatting sqref="R7:R22">
    <cfRule type="expression" priority="13" dxfId="4" stopIfTrue="1">
      <formula>F7=$F$24</formula>
    </cfRule>
    <cfRule type="expression" priority="14" dxfId="5" stopIfTrue="1">
      <formula>F7=$F$25</formula>
    </cfRule>
  </conditionalFormatting>
  <conditionalFormatting sqref="T7:T22">
    <cfRule type="expression" priority="15" dxfId="4" stopIfTrue="1">
      <formula>H7=$H$24</formula>
    </cfRule>
    <cfRule type="expression" priority="16" dxfId="5" stopIfTrue="1">
      <formula>H7=$H$25</formula>
    </cfRule>
  </conditionalFormatting>
  <conditionalFormatting sqref="S7:S22">
    <cfRule type="expression" priority="17" dxfId="4" stopIfTrue="1">
      <formula>G7=$G$24</formula>
    </cfRule>
    <cfRule type="expression" priority="18" dxfId="5" stopIfTrue="1">
      <formula>G7=$G$25</formula>
    </cfRule>
  </conditionalFormatting>
  <conditionalFormatting sqref="U7:U22">
    <cfRule type="expression" priority="19" dxfId="4" stopIfTrue="1">
      <formula>I7=$I$24</formula>
    </cfRule>
    <cfRule type="expression" priority="20" dxfId="5" stopIfTrue="1">
      <formula>I7=$I$25</formula>
    </cfRule>
  </conditionalFormatting>
  <conditionalFormatting sqref="F23:J23">
    <cfRule type="expression" priority="21" dxfId="1" stopIfTrue="1">
      <formula>#REF!=0</formula>
    </cfRule>
  </conditionalFormatting>
  <conditionalFormatting sqref="J22 C22">
    <cfRule type="expression" priority="22" dxfId="0" stopIfTrue="1">
      <formula>#REF!=0</formula>
    </cfRule>
  </conditionalFormatting>
  <conditionalFormatting sqref="J21 C21">
    <cfRule type="expression" priority="23" dxfId="0" stopIfTrue="1">
      <formula>#REF!=0</formula>
    </cfRule>
  </conditionalFormatting>
  <conditionalFormatting sqref="J20 C20">
    <cfRule type="expression" priority="24" dxfId="0" stopIfTrue="1">
      <formula>#REF!=0</formula>
    </cfRule>
  </conditionalFormatting>
  <conditionalFormatting sqref="J19 C19">
    <cfRule type="expression" priority="25" dxfId="0" stopIfTrue="1">
      <formula>#REF!=0</formula>
    </cfRule>
  </conditionalFormatting>
  <conditionalFormatting sqref="J18 C18">
    <cfRule type="expression" priority="26" dxfId="0" stopIfTrue="1">
      <formula>#REF!=0</formula>
    </cfRule>
  </conditionalFormatting>
  <conditionalFormatting sqref="J17 C17">
    <cfRule type="expression" priority="27" dxfId="0" stopIfTrue="1">
      <formula>#REF!=0</formula>
    </cfRule>
  </conditionalFormatting>
  <conditionalFormatting sqref="J16 C16">
    <cfRule type="expression" priority="28" dxfId="0" stopIfTrue="1">
      <formula>#REF!=0</formula>
    </cfRule>
  </conditionalFormatting>
  <conditionalFormatting sqref="J15 C15">
    <cfRule type="expression" priority="29" dxfId="0" stopIfTrue="1">
      <formula>#REF!=0</formula>
    </cfRule>
  </conditionalFormatting>
  <conditionalFormatting sqref="J14 C14">
    <cfRule type="expression" priority="30" dxfId="0" stopIfTrue="1">
      <formula>#REF!=0</formula>
    </cfRule>
  </conditionalFormatting>
  <conditionalFormatting sqref="J13 C13">
    <cfRule type="expression" priority="31" dxfId="0" stopIfTrue="1">
      <formula>#REF!=0</formula>
    </cfRule>
  </conditionalFormatting>
  <conditionalFormatting sqref="J12 C12">
    <cfRule type="expression" priority="32" dxfId="0" stopIfTrue="1">
      <formula>#REF!=0</formula>
    </cfRule>
  </conditionalFormatting>
  <conditionalFormatting sqref="J11 C11">
    <cfRule type="expression" priority="33" dxfId="0" stopIfTrue="1">
      <formula>#REF!=0</formula>
    </cfRule>
  </conditionalFormatting>
  <conditionalFormatting sqref="J10 C10">
    <cfRule type="expression" priority="34" dxfId="0" stopIfTrue="1">
      <formula>#REF!=0</formula>
    </cfRule>
  </conditionalFormatting>
  <conditionalFormatting sqref="J9 C9">
    <cfRule type="expression" priority="35" dxfId="0" stopIfTrue="1">
      <formula>#REF!=0</formula>
    </cfRule>
  </conditionalFormatting>
  <conditionalFormatting sqref="J8 C8">
    <cfRule type="expression" priority="36" dxfId="0" stopIfTrue="1">
      <formula>#REF!=0</formula>
    </cfRule>
  </conditionalFormatting>
  <conditionalFormatting sqref="B7:B22">
    <cfRule type="cellIs" priority="37" dxfId="0" operator="equal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67" r:id="rId2"/>
  <rowBreaks count="1" manualBreakCount="1">
    <brk id="54" max="255" man="1"/>
  </row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5"/>
  </sheetPr>
  <dimension ref="B2:FU26"/>
  <sheetViews>
    <sheetView workbookViewId="0" topLeftCell="A2">
      <selection activeCell="N31" sqref="N31"/>
    </sheetView>
  </sheetViews>
  <sheetFormatPr defaultColWidth="9.00390625" defaultRowHeight="12.75"/>
  <cols>
    <col min="1" max="1" width="3.0039062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1" width="0.875" style="0" customWidth="1"/>
    <col min="12" max="12" width="1.2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5" max="155" width="9.125" style="0" hidden="1" customWidth="1"/>
    <col min="156" max="156" width="0" style="0" hidden="1" customWidth="1"/>
    <col min="157" max="157" width="13.00390625" style="0" hidden="1" customWidth="1"/>
    <col min="158" max="162" width="0" style="0" hidden="1" customWidth="1"/>
  </cols>
  <sheetData>
    <row r="1" ht="14.25" customHeight="1" hidden="1"/>
    <row r="2" ht="4.5" customHeight="1">
      <c r="FU2" t="s">
        <v>8</v>
      </c>
    </row>
    <row r="3" spans="2:10" ht="19.5" customHeight="1">
      <c r="B3" s="70" t="s">
        <v>0</v>
      </c>
      <c r="C3" s="70"/>
      <c r="D3" s="70"/>
      <c r="E3" s="70"/>
      <c r="F3" s="70"/>
      <c r="G3" s="70"/>
      <c r="H3" s="71"/>
      <c r="I3" s="72">
        <f>1!I6+2!I6+3!I6+4!I6+5!I6+6!I6+7!I6+8!I6+9!I6+'10'!I6+'11'!I6+'12'!I6+'13'!I6+'14'!I6+'15'!I6+'16'!I6+'17'!I6+'18'!I6+'19'!I6+'20'!I6+'21'!I6+'22'!I6+'23'!I6+'24'!I6+'25'!I6+'26'!I6+'27'!I6+'28'!I6+'29'!I6+'30'!I6+'31'!I6+'32'!I6+'33'!I6+'34'!I6+'35'!I6+'36'!I6+'37'!I6+'38'!I6+'39'!I6+'40'!I6</f>
        <v>146</v>
      </c>
      <c r="J3" s="73"/>
    </row>
    <row r="4" ht="4.5" customHeight="1"/>
    <row r="5" spans="2:10" ht="30" customHeight="1">
      <c r="B5" s="74" t="s">
        <v>1</v>
      </c>
      <c r="C5" s="74"/>
      <c r="D5" s="74"/>
      <c r="E5" s="74"/>
      <c r="F5" s="1"/>
      <c r="G5" s="74" t="s">
        <v>2</v>
      </c>
      <c r="H5" s="74"/>
      <c r="I5" s="74"/>
      <c r="J5" s="74"/>
    </row>
    <row r="6" spans="2:159" ht="15.75">
      <c r="B6" s="75">
        <v>1</v>
      </c>
      <c r="C6" s="75"/>
      <c r="D6" s="72">
        <f>1!D9+2!D9+3!D9+4!D9+5!D9+6!D9+7!D9+8!D9+9!D9+'10'!D9+'11'!D9+'12'!D9+'13'!D9+'14'!D9+'15'!D9+'16'!D9+'17'!D9+'18'!D9+'19'!D9+'20'!D9+'21'!D9+'22'!D9+'23'!D9+'24'!D9+'25'!D9+'26'!D9+'27'!D9+'28'!D9+'29'!D9+'30'!D9+'31'!D9+'32'!D9+'33'!D9+'34'!D9+'35'!D9+'36'!D9+'37'!D9+'38'!D9+'39'!D9+'40'!D9</f>
        <v>1</v>
      </c>
      <c r="E6" s="73"/>
      <c r="F6" s="1"/>
      <c r="G6" s="75">
        <v>1</v>
      </c>
      <c r="H6" s="75"/>
      <c r="I6" s="72">
        <f>1!I9+2!I9+3!I9+4!I9+5!I9+6!I9+7!I9+8!I9+9!I9+'10'!I9+'11'!I9+'12'!I9+'13'!I9+'14'!I9+'15'!I9+'16'!I9+'17'!I9+'18'!I9+'19'!I9+'20'!I9+'21'!I9+'22'!I9+'23'!I9+'24'!I9+'25'!I9+'26'!I9+'27'!I9+'28'!I9+'29'!I9+'30'!I9+'31'!I9+'32'!I9+'33'!I9+'34'!I9+'35'!I9+'36'!I9+'37'!I9+'38'!I9+'39'!I9+'40'!I9</f>
        <v>3</v>
      </c>
      <c r="J6" s="73"/>
      <c r="FB6" s="18">
        <f>FB9+FB10+FB11+FB12</f>
        <v>145</v>
      </c>
      <c r="FC6" s="18">
        <f>FC9+FC10+FC11+FC12</f>
        <v>140</v>
      </c>
    </row>
    <row r="7" spans="2:18" ht="20.25" customHeight="1">
      <c r="B7" s="75">
        <v>2</v>
      </c>
      <c r="C7" s="75"/>
      <c r="D7" s="72">
        <f>1!D10+2!D10+3!D10+4!D10+5!D10+6!D10+7!D10+8!D10+9!D10+'10'!D10+'11'!D10+'12'!D10+'13'!D10+'14'!D10+'15'!D10+'16'!D10+'17'!D10+'18'!D10+'19'!D10+'20'!D10+'21'!D10+'22'!D10+'23'!D10+'24'!D10+'25'!D10+'26'!D10+'27'!D10+'28'!D10+'29'!D10+'30'!D10+'31'!D10+'32'!D10+'33'!D10+'34'!D10+'35'!D10+'36'!D10+'37'!D10+'38'!D10+'39'!D10+'40'!D10</f>
        <v>4</v>
      </c>
      <c r="E7" s="73"/>
      <c r="F7" s="1"/>
      <c r="G7" s="75">
        <v>2</v>
      </c>
      <c r="H7" s="75"/>
      <c r="I7" s="72">
        <f>1!I10+2!I10+3!I10+4!I10+5!I10+6!I10+7!I10+8!I10+9!I10+'10'!I10+'11'!I10+'12'!I10+'13'!I10+'14'!I10+'15'!I10+'16'!I10+'17'!I10+'18'!I10+'19'!I10+'20'!I10+'21'!I10+'22'!I10+'23'!I10+'24'!I10+'25'!I10+'26'!I10+'27'!I10+'28'!I10+'29'!I10+'30'!I10+'31'!I10+'32'!I10+'33'!I10+'34'!I10+'35'!I10+'36'!I10+'37'!I10+'38'!I10+'39'!I10+'40'!I10</f>
        <v>1</v>
      </c>
      <c r="J7" s="73"/>
      <c r="M7" s="106" t="s">
        <v>94</v>
      </c>
      <c r="N7" s="106"/>
      <c r="O7" s="106"/>
      <c r="P7" s="106"/>
      <c r="Q7" s="106"/>
      <c r="R7" s="63"/>
    </row>
    <row r="8" spans="2:161" ht="15.75">
      <c r="B8" s="75">
        <v>3</v>
      </c>
      <c r="C8" s="75"/>
      <c r="D8" s="72">
        <f>1!D11+2!D11+3!D11+4!D11+5!D11+6!D11+7!D11+8!D11+9!D11+'10'!D11+'11'!D11+'12'!D11+'13'!D11+'14'!D11+'15'!D11+'16'!D11+'17'!D11+'18'!D11+'19'!D11+'20'!D11+'21'!D11+'22'!D11+'23'!D11+'24'!D11+'25'!D11+'26'!D11+'27'!D11+'28'!D11+'29'!D11+'30'!D11+'31'!D11+'32'!D11+'33'!D11+'34'!D11+'35'!D11+'36'!D11+'37'!D11+'38'!D11+'39'!D11+'40'!D11</f>
        <v>7</v>
      </c>
      <c r="E8" s="73"/>
      <c r="F8" s="1"/>
      <c r="G8" s="75">
        <v>3</v>
      </c>
      <c r="H8" s="75"/>
      <c r="I8" s="72">
        <f>1!I11+2!I11+3!I11+4!I11+5!I11+6!I11+7!I11+8!I11+9!I11+'10'!I11+'11'!I11+'12'!I11+'13'!I11+'14'!I11+'15'!I11+'16'!I11+'17'!I11+'18'!I11+'19'!I11+'20'!I11+'21'!I11+'22'!I11+'23'!I11+'24'!I11+'25'!I11+'26'!I11+'27'!I11+'28'!I11+'29'!I11+'30'!I11+'31'!I11+'32'!I11+'33'!I11+'34'!I11+'35'!I11+'36'!I11+'37'!I11+'38'!I11+'39'!I11+'40'!I11</f>
        <v>4</v>
      </c>
      <c r="J8" s="73"/>
      <c r="M8" s="107"/>
      <c r="N8" s="107"/>
      <c r="O8" s="107"/>
      <c r="P8" s="107"/>
      <c r="Q8" s="107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4</v>
      </c>
      <c r="C9" s="75"/>
      <c r="D9" s="72">
        <f>1!D12+2!D12+3!D12+4!D12+5!D12+6!D12+7!D12+8!D12+9!D12+'10'!D12+'11'!D12+'12'!D12+'13'!D12+'14'!D12+'15'!D12+'16'!D12+'17'!D12+'18'!D12+'19'!D12+'20'!D12+'21'!D12+'22'!D12+'23'!D12+'24'!D12+'25'!D12+'26'!D12+'27'!D12+'28'!D12+'29'!D12+'30'!D12+'31'!D12+'32'!D12+'33'!D12+'34'!D12+'35'!D12+'36'!D12+'37'!D12+'38'!D12+'39'!D12+'40'!D12</f>
        <v>6</v>
      </c>
      <c r="E9" s="73"/>
      <c r="F9" s="1"/>
      <c r="G9" s="75">
        <v>4</v>
      </c>
      <c r="H9" s="75"/>
      <c r="I9" s="72">
        <f>1!I12+2!I12+3!I12+4!I12+5!I12+6!I12+7!I12+8!I12+9!I12+'10'!I12+'11'!I12+'12'!I12+'13'!I12+'14'!I12+'15'!I12+'16'!I12+'17'!I12+'18'!I12+'19'!I12+'20'!I12+'21'!I12+'22'!I12+'23'!I12+'24'!I12+'25'!I12+'26'!I12+'27'!I12+'28'!I12+'29'!I12+'30'!I12+'31'!I12+'32'!I12+'33'!I12+'34'!I12+'35'!I12+'36'!I12+'37'!I12+'38'!I12+'39'!I12+'40'!I12</f>
        <v>8</v>
      </c>
      <c r="J9" s="73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D17+D16+D15</f>
        <v>21</v>
      </c>
      <c r="FC9" s="18">
        <f>I17+I16+I15</f>
        <v>36</v>
      </c>
      <c r="FD9" s="44">
        <f>FB9/$FB$6</f>
        <v>0.14482758620689656</v>
      </c>
      <c r="FE9" s="44">
        <f>FC9/$FC$6</f>
        <v>0.2571428571428571</v>
      </c>
    </row>
    <row r="10" spans="2:161" ht="15.75">
      <c r="B10" s="75">
        <v>5</v>
      </c>
      <c r="C10" s="75"/>
      <c r="D10" s="72">
        <f>1!D13+2!D13+3!D13+4!D13+5!D13+6!D13+7!D13+8!D13+9!D13+'10'!D13+'11'!D13+'12'!D13+'13'!D13+'14'!D13+'15'!D13+'16'!D13+'17'!D13+'18'!D13+'19'!D13+'20'!D13+'21'!D13+'22'!D13+'23'!D13+'24'!D13+'25'!D13+'26'!D13+'27'!D13+'28'!D13+'29'!D13+'30'!D13+'31'!D13+'32'!D13+'33'!D13+'34'!D13+'35'!D13+'36'!D13+'37'!D13+'38'!D13+'39'!D13+'40'!D13</f>
        <v>10</v>
      </c>
      <c r="E10" s="73"/>
      <c r="F10" s="1"/>
      <c r="G10" s="75">
        <v>5</v>
      </c>
      <c r="H10" s="75"/>
      <c r="I10" s="72">
        <f>1!I13+2!I13+3!I13+4!I13+5!I13+6!I13+7!I13+8!I13+9!I13+'10'!I13+'11'!I13+'12'!I13+'13'!I13+'14'!I13+'15'!I13+'16'!I13+'17'!I13+'18'!I13+'19'!I13+'20'!I13+'21'!I13+'22'!I13+'23'!I13+'24'!I13+'25'!I13+'26'!I13+'27'!I13+'28'!I13+'29'!I13+'30'!I13+'31'!I13+'32'!I13+'33'!I13+'34'!I13+'35'!I13+'36'!I13+'37'!I13+'38'!I13+'39'!I13+'40'!I13</f>
        <v>6</v>
      </c>
      <c r="J10" s="73"/>
      <c r="M10" s="48" t="s">
        <v>76</v>
      </c>
      <c r="N10" s="51">
        <f>1!N10+2!N10+3!N10+4!N10+5!N10+6!N10+7!N10+8!N10+9!N10+'10'!N10+'11'!N10+'12'!N10+'13'!N10+'14'!N10+'15'!N10+'16'!N10+'17'!N10+'18'!N10+'19'!N10+'20'!N10+'21'!N10+'22'!N10+'23'!N10+'24'!N10+'25'!N10+'26'!N10+'27'!N10+'28'!N10+'29'!N10+'30'!N10+'31'!N10+'32'!N10+'33'!N10+'34'!N10+'35'!N10+'36'!N10+'37'!N10+'38'!N10+'39'!N10+'40'!N10</f>
        <v>0</v>
      </c>
      <c r="O10" s="51">
        <f>1!O10+2!O10+3!O10+4!O10+5!O10+6!O10+7!O10+8!O10+9!O10+'10'!O10+'11'!O10+'12'!O10+'13'!O10+'14'!O10+'15'!O10+'16'!O10+'17'!O10+'18'!O10+'19'!O10+'20'!O10+'21'!O10+'22'!O10+'23'!O10+'24'!O10+'25'!O10+'26'!O10+'27'!O10+'28'!O10+'29'!O10+'30'!O10+'31'!O10+'32'!O10+'33'!O10+'34'!O10+'35'!O10+'36'!O10+'37'!O10+'38'!O10+'39'!O10+'40'!O10</f>
        <v>0</v>
      </c>
      <c r="P10" s="51">
        <f>1!P10+2!P10+3!P10+4!P10+5!P10+6!P10+7!P10+8!P10+9!P10+'10'!P10+'11'!P10+'12'!P10+'13'!P10+'14'!P10+'15'!P10+'16'!P10+'17'!P10+'18'!P10+'19'!P10+'20'!P10+'21'!P10+'22'!P10+'23'!P10+'24'!P10+'25'!P10+'26'!P10+'27'!P10+'28'!P10+'29'!P10+'30'!P10+'31'!P10+'32'!P10+'33'!P10+'34'!P10+'35'!P10+'36'!P10+'37'!P10+'38'!P10+'39'!P10+'40'!P10</f>
        <v>0</v>
      </c>
      <c r="Q10" s="51">
        <f>1!Q10+2!Q10+3!Q10+4!Q10+5!Q10+6!Q10+7!Q10+8!Q10+9!Q10+'10'!Q10+'11'!Q10+'12'!Q10+'13'!Q10+'14'!Q10+'15'!Q10+'16'!Q10+'17'!Q10+'18'!Q10+'19'!Q10+'20'!Q10+'21'!Q10+'22'!Q10+'23'!Q10+'24'!Q10+'25'!Q10+'26'!Q10+'27'!Q10+'28'!Q10+'29'!Q10+'30'!Q10+'31'!Q10+'32'!Q10+'33'!Q10+'34'!Q10+'35'!Q10+'36'!Q10+'37'!Q10+'38'!Q10+'39'!Q10+'40'!Q10</f>
        <v>0</v>
      </c>
      <c r="FA10" t="s">
        <v>24</v>
      </c>
      <c r="FB10" s="18">
        <f>D14+D13+D12</f>
        <v>79</v>
      </c>
      <c r="FC10" s="18">
        <f>I14+I13+I12</f>
        <v>71</v>
      </c>
      <c r="FD10" s="44">
        <f>FB10/$FB$6</f>
        <v>0.5448275862068965</v>
      </c>
      <c r="FE10" s="44">
        <f>FC10/$FC$6</f>
        <v>0.5071428571428571</v>
      </c>
    </row>
    <row r="11" spans="2:161" ht="15.75">
      <c r="B11" s="75">
        <v>6</v>
      </c>
      <c r="C11" s="75"/>
      <c r="D11" s="72">
        <f>1!D14+2!D14+3!D14+4!D14+5!D14+6!D14+7!D14+8!D14+9!D14+'10'!D14+'11'!D14+'12'!D14+'13'!D14+'14'!D14+'15'!D14+'16'!D14+'17'!D14+'18'!D14+'19'!D14+'20'!D14+'21'!D14+'22'!D14+'23'!D14+'24'!D14+'25'!D14+'26'!D14+'27'!D14+'28'!D14+'29'!D14+'30'!D14+'31'!D14+'32'!D14+'33'!D14+'34'!D14+'35'!D14+'36'!D14+'37'!D14+'38'!D14+'39'!D14+'40'!D14</f>
        <v>17</v>
      </c>
      <c r="E11" s="73"/>
      <c r="F11" s="1"/>
      <c r="G11" s="75">
        <v>6</v>
      </c>
      <c r="H11" s="75"/>
      <c r="I11" s="72">
        <f>1!I14+2!I14+3!I14+4!I14+5!I14+6!I14+7!I14+8!I14+9!I14+'10'!I14+'11'!I14+'12'!I14+'13'!I14+'14'!I14+'15'!I14+'16'!I14+'17'!I14+'18'!I14+'19'!I14+'20'!I14+'21'!I14+'22'!I14+'23'!I14+'24'!I14+'25'!I14+'26'!I14+'27'!I14+'28'!I14+'29'!I14+'30'!I14+'31'!I14+'32'!I14+'33'!I14+'34'!I14+'35'!I14+'36'!I14+'37'!I14+'38'!I14+'39'!I14+'40'!I14</f>
        <v>11</v>
      </c>
      <c r="J11" s="73"/>
      <c r="M11" s="48" t="s">
        <v>77</v>
      </c>
      <c r="N11" s="51">
        <f>1!N11+2!N11+3!N11+4!N11+5!N11+6!N11+7!N11+8!N11+9!N11+'10'!N11+'11'!N11+'12'!N11+'13'!N11+'14'!N11+'15'!N11+'16'!N11+'17'!N11+'18'!N11+'19'!N11+'20'!N11+'21'!N11+'22'!N11+'23'!N11+'24'!N11+'25'!N11+'26'!N11+'27'!N11+'28'!N11+'29'!N11+'30'!N11+'31'!N11+'32'!N11+'33'!N11+'34'!N11+'35'!N11+'36'!N11+'37'!N11+'38'!N11+'39'!N11+'40'!N11</f>
        <v>0</v>
      </c>
      <c r="O11" s="51">
        <f>1!O11+2!O11+3!O11+4!O11+5!O11+6!O11+7!O11+8!O11+9!O11+'10'!O11+'11'!O11+'12'!O11+'13'!O11+'14'!O11+'15'!O11+'16'!O11+'17'!O11+'18'!O11+'19'!O11+'20'!O11+'21'!O11+'22'!O11+'23'!O11+'24'!O11+'25'!O11+'26'!O11+'27'!O11+'28'!O11+'29'!O11+'30'!O11+'31'!O11+'32'!O11+'33'!O11+'34'!O11+'35'!O11+'36'!O11+'37'!O11+'38'!O11+'39'!O11+'40'!O11</f>
        <v>0</v>
      </c>
      <c r="P11" s="51">
        <f>1!P11+2!P11+3!P11+4!P11+5!P11+6!P11+7!P11+8!P11+9!P11+'10'!P11+'11'!P11+'12'!P11+'13'!P11+'14'!P11+'15'!P11+'16'!P11+'17'!P11+'18'!P11+'19'!P11+'20'!P11+'21'!P11+'22'!P11+'23'!P11+'24'!P11+'25'!P11+'26'!P11+'27'!P11+'28'!P11+'29'!P11+'30'!P11+'31'!P11+'32'!P11+'33'!P11+'34'!P11+'35'!P11+'36'!P11+'37'!P11+'38'!P11+'39'!P11+'40'!P11</f>
        <v>0</v>
      </c>
      <c r="Q11" s="51">
        <f>1!Q11+2!Q11+3!Q11+4!Q11+5!Q11+6!Q11+7!Q11+8!Q11+9!Q11+'10'!Q11+'11'!Q11+'12'!Q11+'13'!Q11+'14'!Q11+'15'!Q11+'16'!Q11+'17'!Q11+'18'!Q11+'19'!Q11+'20'!Q11+'21'!Q11+'22'!Q11+'23'!Q11+'24'!Q11+'25'!Q11+'26'!Q11+'27'!Q11+'28'!Q11+'29'!Q11+'30'!Q11+'31'!Q11+'32'!Q11+'33'!Q11+'34'!Q11+'35'!Q11+'36'!Q11+'37'!Q11+'38'!Q11+'39'!Q11+'40'!Q11</f>
        <v>0</v>
      </c>
      <c r="FA11" t="s">
        <v>25</v>
      </c>
      <c r="FB11" s="18">
        <f>D11+D10+D9</f>
        <v>33</v>
      </c>
      <c r="FC11" s="18">
        <f>I11+I10+I9</f>
        <v>25</v>
      </c>
      <c r="FD11" s="44">
        <f>FB11/$FB$6</f>
        <v>0.22758620689655173</v>
      </c>
      <c r="FE11" s="44">
        <f>FC11/$FC$6</f>
        <v>0.17857142857142858</v>
      </c>
    </row>
    <row r="12" spans="2:161" ht="15.75">
      <c r="B12" s="75">
        <v>7</v>
      </c>
      <c r="C12" s="75"/>
      <c r="D12" s="72">
        <f>1!D15+2!D15+3!D15+4!D15+5!D15+6!D15+7!D15+8!D15+9!D15+'10'!D15+'11'!D15+'12'!D15+'13'!D15+'14'!D15+'15'!D15+'16'!D15+'17'!D15+'18'!D15+'19'!D15+'20'!D15+'21'!D15+'22'!D15+'23'!D15+'24'!D15+'25'!D15+'26'!D15+'27'!D15+'28'!D15+'29'!D15+'30'!D15+'31'!D15+'32'!D15+'33'!D15+'34'!D15+'35'!D15+'36'!D15+'37'!D15+'38'!D15+'39'!D15+'40'!D15</f>
        <v>21</v>
      </c>
      <c r="E12" s="73"/>
      <c r="F12" s="1"/>
      <c r="G12" s="75">
        <v>7</v>
      </c>
      <c r="H12" s="75"/>
      <c r="I12" s="72">
        <f>1!I15+2!I15+3!I15+4!I15+5!I15+6!I15+7!I15+8!I15+9!I15+'10'!I15+'11'!I15+'12'!I15+'13'!I15+'14'!I15+'15'!I15+'16'!I15+'17'!I15+'18'!I15+'19'!I15+'20'!I15+'21'!I15+'22'!I15+'23'!I15+'24'!I15+'25'!I15+'26'!I15+'27'!I15+'28'!I15+'29'!I15+'30'!I15+'31'!I15+'32'!I15+'33'!I15+'34'!I15+'35'!I15+'36'!I15+'37'!I15+'38'!I15+'39'!I15+'40'!I15</f>
        <v>19</v>
      </c>
      <c r="J12" s="73"/>
      <c r="M12" s="48" t="s">
        <v>78</v>
      </c>
      <c r="N12" s="51">
        <f>1!N12+2!N12+3!N12+4!N12+5!N12+6!N12+7!N12+8!N12+9!N12+'10'!N12+'11'!N12+'12'!N12+'13'!N12+'14'!N12+'15'!N12+'16'!N12+'17'!N12+'18'!N12+'19'!N12+'20'!N12+'21'!N12+'22'!N12+'23'!N12+'24'!N12+'25'!N12+'26'!N12+'27'!N12+'28'!N12+'29'!N12+'30'!N12+'31'!N12+'32'!N12+'33'!N12+'34'!N12+'35'!N12+'36'!N12+'37'!N12+'38'!N12+'39'!N12+'40'!N12</f>
        <v>0</v>
      </c>
      <c r="O12" s="51">
        <f>1!O12+2!O12+3!O12+4!O12+5!O12+6!O12+7!O12+8!O12+9!O12+'10'!O12+'11'!O12+'12'!O12+'13'!O12+'14'!O12+'15'!O12+'16'!O12+'17'!O12+'18'!O12+'19'!O12+'20'!O12+'21'!O12+'22'!O12+'23'!O12+'24'!O12+'25'!O12+'26'!O12+'27'!O12+'28'!O12+'29'!O12+'30'!O12+'31'!O12+'32'!O12+'33'!O12+'34'!O12+'35'!O12+'36'!O12+'37'!O12+'38'!O12+'39'!O12+'40'!O12</f>
        <v>0</v>
      </c>
      <c r="P12" s="51">
        <f>1!P12+2!P12+3!P12+4!P12+5!P12+6!P12+7!P12+8!P12+9!P12+'10'!P12+'11'!P12+'12'!P12+'13'!P12+'14'!P12+'15'!P12+'16'!P12+'17'!P12+'18'!P12+'19'!P12+'20'!P12+'21'!P12+'22'!P12+'23'!P12+'24'!P12+'25'!P12+'26'!P12+'27'!P12+'28'!P12+'29'!P12+'30'!P12+'31'!P12+'32'!P12+'33'!P12+'34'!P12+'35'!P12+'36'!P12+'37'!P12+'38'!P12+'39'!P12+'40'!P12</f>
        <v>0</v>
      </c>
      <c r="Q12" s="51">
        <f>1!Q12+2!Q12+3!Q12+4!Q12+5!Q12+6!Q12+7!Q12+8!Q12+9!Q12+'10'!Q12+'11'!Q12+'12'!Q12+'13'!Q12+'14'!Q12+'15'!Q12+'16'!Q12+'17'!Q12+'18'!Q12+'19'!Q12+'20'!Q12+'21'!Q12+'22'!Q12+'23'!Q12+'24'!Q12+'25'!Q12+'26'!Q12+'27'!Q12+'28'!Q12+'29'!Q12+'30'!Q12+'31'!Q12+'32'!Q12+'33'!Q12+'34'!Q12+'35'!Q12+'36'!Q12+'37'!Q12+'38'!Q12+'39'!Q12+'40'!Q12</f>
        <v>0</v>
      </c>
      <c r="FA12" t="s">
        <v>26</v>
      </c>
      <c r="FB12" s="18">
        <f>D8+D7+D6</f>
        <v>12</v>
      </c>
      <c r="FC12" s="18">
        <f>I8+I7+I6</f>
        <v>8</v>
      </c>
      <c r="FD12" s="44">
        <f>FB12/$FB$6</f>
        <v>0.08275862068965517</v>
      </c>
      <c r="FE12" s="44">
        <f>FC12/$FC$6</f>
        <v>0.05714285714285714</v>
      </c>
    </row>
    <row r="13" spans="2:159" ht="15.75">
      <c r="B13" s="75">
        <v>8</v>
      </c>
      <c r="C13" s="75"/>
      <c r="D13" s="72">
        <f>1!D16+2!D16+3!D16+4!D16+5!D16+6!D16+7!D16+8!D16+9!D16+'10'!D16+'11'!D16+'12'!D16+'13'!D16+'14'!D16+'15'!D16+'16'!D16+'17'!D16+'18'!D16+'19'!D16+'20'!D16+'21'!D16+'22'!D16+'23'!D16+'24'!D16+'25'!D16+'26'!D16+'27'!D16+'28'!D16+'29'!D16+'30'!D16+'31'!D16+'32'!D16+'33'!D16+'34'!D16+'35'!D16+'36'!D16+'37'!D16+'38'!D16+'39'!D16+'40'!D16</f>
        <v>29</v>
      </c>
      <c r="E13" s="73"/>
      <c r="F13" s="1"/>
      <c r="G13" s="75">
        <v>8</v>
      </c>
      <c r="H13" s="75"/>
      <c r="I13" s="72">
        <f>1!I16+2!I16+3!I16+4!I16+5!I16+6!I16+7!I16+8!I16+9!I16+'10'!I16+'11'!I16+'12'!I16+'13'!I16+'14'!I16+'15'!I16+'16'!I16+'17'!I16+'18'!I16+'19'!I16+'20'!I16+'21'!I16+'22'!I16+'23'!I16+'24'!I16+'25'!I16+'26'!I16+'27'!I16+'28'!I16+'29'!I16+'30'!I16+'31'!I16+'32'!I16+'33'!I16+'34'!I16+'35'!I16+'36'!I16+'37'!I16+'38'!I16+'39'!I16+'40'!I16</f>
        <v>30</v>
      </c>
      <c r="J13" s="73"/>
      <c r="M13" s="48" t="s">
        <v>79</v>
      </c>
      <c r="N13" s="51">
        <f>1!N13+2!N13+3!N13+4!N13+5!N13+6!N13+7!N13+8!N13+9!N13+'10'!N13+'11'!N13+'12'!N13+'13'!N13+'14'!N13+'15'!N13+'16'!N13+'17'!N13+'18'!N13+'19'!N13+'20'!N13+'21'!N13+'22'!N13+'23'!N13+'24'!N13+'25'!N13+'26'!N13+'27'!N13+'28'!N13+'29'!N13+'30'!N13+'31'!N13+'32'!N13+'33'!N13+'34'!N13+'35'!N13+'36'!N13+'37'!N13+'38'!N13+'39'!N13+'40'!N13</f>
        <v>0</v>
      </c>
      <c r="O13" s="51">
        <f>1!O13+2!O13+3!O13+4!O13+5!O13+6!O13+7!O13+8!O13+9!O13+'10'!O13+'11'!O13+'12'!O13+'13'!O13+'14'!O13+'15'!O13+'16'!O13+'17'!O13+'18'!O13+'19'!O13+'20'!O13+'21'!O13+'22'!O13+'23'!O13+'24'!O13+'25'!O13+'26'!O13+'27'!O13+'28'!O13+'29'!O13+'30'!O13+'31'!O13+'32'!O13+'33'!O13+'34'!O13+'35'!O13+'36'!O13+'37'!O13+'38'!O13+'39'!O13+'40'!O13</f>
        <v>0</v>
      </c>
      <c r="P13" s="51">
        <f>1!P13+2!P13+3!P13+4!P13+5!P13+6!P13+7!P13+8!P13+9!P13+'10'!P13+'11'!P13+'12'!P13+'13'!P13+'14'!P13+'15'!P13+'16'!P13+'17'!P13+'18'!P13+'19'!P13+'20'!P13+'21'!P13+'22'!P13+'23'!P13+'24'!P13+'25'!P13+'26'!P13+'27'!P13+'28'!P13+'29'!P13+'30'!P13+'31'!P13+'32'!P13+'33'!P13+'34'!P13+'35'!P13+'36'!P13+'37'!P13+'38'!P13+'39'!P13+'40'!P13</f>
        <v>0</v>
      </c>
      <c r="Q13" s="51">
        <f>1!Q13+2!Q13+3!Q13+4!Q13+5!Q13+6!Q13+7!Q13+8!Q13+9!Q13+'10'!Q13+'11'!Q13+'12'!Q13+'13'!Q13+'14'!Q13+'15'!Q13+'16'!Q13+'17'!Q13+'18'!Q13+'19'!Q13+'20'!Q13+'21'!Q13+'22'!Q13+'23'!Q13+'24'!Q13+'25'!Q13+'26'!Q13+'27'!Q13+'28'!Q13+'29'!Q13+'30'!Q13+'31'!Q13+'32'!Q13+'33'!Q13+'34'!Q13+'35'!Q13+'36'!Q13+'37'!Q13+'38'!Q13+'39'!Q13+'40'!Q13</f>
        <v>0</v>
      </c>
      <c r="FA13" t="s">
        <v>27</v>
      </c>
      <c r="FB13" s="44">
        <f>FD9+FD10</f>
        <v>0.6896551724137931</v>
      </c>
      <c r="FC13" s="44">
        <f>FE9+FE10</f>
        <v>0.7642857142857142</v>
      </c>
    </row>
    <row r="14" spans="2:159" ht="15.75">
      <c r="B14" s="75">
        <v>9</v>
      </c>
      <c r="C14" s="75"/>
      <c r="D14" s="72">
        <f>1!D17+2!D17+3!D17+4!D17+5!D17+6!D17+7!D17+8!D17+9!D17+'10'!D17+'11'!D17+'12'!D17+'13'!D17+'14'!D17+'15'!D17+'16'!D17+'17'!D17+'18'!D17+'19'!D17+'20'!D17+'21'!D17+'22'!D17+'23'!D17+'24'!D17+'25'!D17+'26'!D17+'27'!D17+'28'!D17+'29'!D17+'30'!D17+'31'!D17+'32'!D17+'33'!D17+'34'!D17+'35'!D17+'36'!D17+'37'!D17+'38'!D17+'39'!D17+'40'!D17</f>
        <v>29</v>
      </c>
      <c r="E14" s="73"/>
      <c r="F14" s="1"/>
      <c r="G14" s="75">
        <v>9</v>
      </c>
      <c r="H14" s="75"/>
      <c r="I14" s="72">
        <f>1!I17+2!I17+3!I17+4!I17+5!I17+6!I17+7!I17+8!I17+9!I17+'10'!I17+'11'!I17+'12'!I17+'13'!I17+'14'!I17+'15'!I17+'16'!I17+'17'!I17+'18'!I17+'19'!I17+'20'!I17+'21'!I17+'22'!I17+'23'!I17+'24'!I17+'25'!I17+'26'!I17+'27'!I17+'28'!I17+'29'!I17+'30'!I17+'31'!I17+'32'!I17+'33'!I17+'34'!I17+'35'!I17+'36'!I17+'37'!I17+'38'!I17+'39'!I17+'40'!I17</f>
        <v>22</v>
      </c>
      <c r="J14" s="73"/>
      <c r="FA14" t="s">
        <v>28</v>
      </c>
      <c r="FB14" s="44">
        <f>FD9+FD10+FD11</f>
        <v>0.9172413793103449</v>
      </c>
      <c r="FC14" s="44">
        <f>FE9+FE10+FE11</f>
        <v>0.9428571428571428</v>
      </c>
    </row>
    <row r="15" spans="2:159" ht="15.75">
      <c r="B15" s="75">
        <v>10</v>
      </c>
      <c r="C15" s="75"/>
      <c r="D15" s="72">
        <f>1!D18+2!D18+3!D18+4!D18+5!D18+6!D18+7!D18+8!D18+9!D18+'10'!D18+'11'!D18+'12'!D18+'13'!D18+'14'!D18+'15'!D18+'16'!D18+'17'!D18+'18'!D18+'19'!D18+'20'!D18+'21'!D18+'22'!D18+'23'!D18+'24'!D18+'25'!D18+'26'!D18+'27'!D18+'28'!D18+'29'!D18+'30'!D18+'31'!D18+'32'!D18+'33'!D18+'34'!D18+'35'!D18+'36'!D18+'37'!D18+'38'!D18+'39'!D18+'40'!D18</f>
        <v>10</v>
      </c>
      <c r="E15" s="73"/>
      <c r="F15" s="1"/>
      <c r="G15" s="75">
        <v>10</v>
      </c>
      <c r="H15" s="75"/>
      <c r="I15" s="72">
        <f>1!I18+2!I18+3!I18+4!I18+5!I18+6!I18+7!I18+8!I18+9!I18+'10'!I18+'11'!I18+'12'!I18+'13'!I18+'14'!I18+'15'!I18+'16'!I18+'17'!I18+'18'!I18+'19'!I18+'20'!I18+'21'!I18+'22'!I18+'23'!I18+'24'!I18+'25'!I18+'26'!I18+'27'!I18+'28'!I18+'29'!I18+'30'!I18+'31'!I18+'32'!I18+'33'!I18+'34'!I18+'35'!I18+'36'!I18+'37'!I18+'38'!I18+'39'!I18+'40'!I18</f>
        <v>24</v>
      </c>
      <c r="J15" s="73"/>
      <c r="FA15" t="s">
        <v>18</v>
      </c>
      <c r="FB15" s="44">
        <f>(FB9*1+FB10*0.64+FB11*0.36+FB12*0.16)/FB6</f>
        <v>0.5886896551724138</v>
      </c>
      <c r="FC15" s="44">
        <f>(FC9*1+FC10*0.64+FC11*0.36+FC12*0.16)/FC6</f>
        <v>0.6551428571428571</v>
      </c>
    </row>
    <row r="16" spans="2:159" ht="15.75">
      <c r="B16" s="75">
        <v>11</v>
      </c>
      <c r="C16" s="75"/>
      <c r="D16" s="72">
        <f>1!D19+2!D19+3!D19+4!D19+5!D19+6!D19+7!D19+8!D19+9!D19+'10'!D19+'11'!D19+'12'!D19+'13'!D19+'14'!D19+'15'!D19+'16'!D19+'17'!D19+'18'!D19+'19'!D19+'20'!D19+'21'!D19+'22'!D19+'23'!D19+'24'!D19+'25'!D19+'26'!D19+'27'!D19+'28'!D19+'29'!D19+'30'!D19+'31'!D19+'32'!D19+'33'!D19+'34'!D19+'35'!D19+'36'!D19+'37'!D19+'38'!D19+'39'!D19+'40'!D19</f>
        <v>7</v>
      </c>
      <c r="E16" s="73"/>
      <c r="F16" s="1"/>
      <c r="G16" s="75">
        <v>11</v>
      </c>
      <c r="H16" s="75"/>
      <c r="I16" s="72">
        <f>1!I19+2!I19+3!I19+4!I19+5!I19+6!I19+7!I19+8!I19+9!I19+'10'!I19+'11'!I19+'12'!I19+'13'!I19+'14'!I19+'15'!I19+'16'!I19+'17'!I19+'18'!I19+'19'!I19+'20'!I19+'21'!I19+'22'!I19+'23'!I19+'24'!I19+'25'!I19+'26'!I19+'27'!I19+'28'!I19+'29'!I19+'30'!I19+'31'!I19+'32'!I19+'33'!I19+'34'!I19+'35'!I19+'36'!I19+'37'!I19+'38'!I19+'39'!I19+'40'!I19</f>
        <v>6</v>
      </c>
      <c r="J16" s="73"/>
      <c r="FA16" t="s">
        <v>29</v>
      </c>
      <c r="FB16" s="19">
        <f>(D9*B9+D10*B10+D11*B11+D12*B12+D13*B13+D14*B14+D15*B15+D16*B16+D17*B17+D6*B6+D7*B7+D8*B8)/FB6</f>
        <v>7.386206896551724</v>
      </c>
      <c r="FC16" s="19">
        <f>(I9*G9+I10*G10+I11*G11+I12*G12+I13*G13+I14*G14+I15*G15+I16*G16+I17*G17+I6*G6+I7*G7+I8*G8)/FC6</f>
        <v>7.814285714285714</v>
      </c>
    </row>
    <row r="17" spans="2:10" ht="15.75">
      <c r="B17" s="75">
        <v>12</v>
      </c>
      <c r="C17" s="75"/>
      <c r="D17" s="72">
        <f>1!D20+2!D20+3!D20+4!D20+5!D20+6!D20+7!D20+8!D20+9!D20+'10'!D20+'11'!D20+'12'!D20+'13'!D20+'14'!D20+'15'!D20+'16'!D20+'17'!D20+'18'!D20+'19'!D20+'20'!D20+'21'!D20+'22'!D20+'23'!D20+'24'!D20+'25'!D20+'26'!D20+'27'!D20+'28'!D20+'29'!D20+'30'!D20+'31'!D20+'32'!D20+'33'!D20+'34'!D20+'35'!D20+'36'!D20+'37'!D20+'38'!D20+'39'!D20+'40'!D20</f>
        <v>4</v>
      </c>
      <c r="E17" s="73"/>
      <c r="G17" s="75">
        <v>12</v>
      </c>
      <c r="H17" s="75"/>
      <c r="I17" s="72">
        <f>1!I20+2!I20+3!I20+4!I20+5!I20+6!I20+7!I20+8!I20+9!I20+'10'!I20+'11'!I20+'12'!I20+'13'!I20+'14'!I20+'15'!I20+'16'!I20+'17'!I20+'18'!I20+'19'!I20+'20'!I20+'21'!I20+'22'!I20+'23'!I20+'24'!I20+'25'!I20+'26'!I20+'27'!I20+'28'!I20+'29'!I20+'30'!I20+'31'!I20+'32'!I20+'33'!I20+'34'!I20+'35'!I20+'36'!I20+'37'!I20+'38'!I20+'39'!I20+'40'!I20</f>
        <v>6</v>
      </c>
      <c r="J17" s="73"/>
    </row>
    <row r="18" spans="157:158" ht="5.25" customHeight="1">
      <c r="FA18" t="s">
        <v>30</v>
      </c>
      <c r="FB18" s="44">
        <f>I19/FC6</f>
        <v>0.02857142857142857</v>
      </c>
    </row>
    <row r="19" spans="2:158" ht="61.5" customHeight="1">
      <c r="B19" s="70" t="s">
        <v>3</v>
      </c>
      <c r="C19" s="70"/>
      <c r="D19" s="70"/>
      <c r="E19" s="70"/>
      <c r="F19" s="70"/>
      <c r="G19" s="70"/>
      <c r="H19" s="71"/>
      <c r="I19" s="72">
        <f>1!I22+2!I22+3!I22+4!I22+5!I22+6!I22+7!I22+8!I22+9!I22+'10'!I22+'11'!I22+'12'!I22+'13'!I22+'14'!I22+'15'!I22+'16'!I22+'17'!I22+'18'!I22+'19'!I22+'20'!I22+'21'!I22+'22'!I22+'23'!I22+'24'!I22+'25'!I22+'26'!I22+'27'!I22+'28'!I22+'29'!I22+'30'!I22+'31'!I22+'32'!I22+'33'!I22+'34'!I22+'35'!I22+'36'!I22+'37'!I22+'38'!I22+'39'!I22+'40'!I22</f>
        <v>4</v>
      </c>
      <c r="J19" s="73"/>
      <c r="FA19" t="s">
        <v>31</v>
      </c>
      <c r="FB19" s="44">
        <f>I21/FC6</f>
        <v>0.014285714285714285</v>
      </c>
    </row>
    <row r="20" ht="3.75" customHeight="1"/>
    <row r="21" spans="2:10" ht="31.5" customHeight="1">
      <c r="B21" s="70" t="s">
        <v>4</v>
      </c>
      <c r="C21" s="70"/>
      <c r="D21" s="70"/>
      <c r="E21" s="70"/>
      <c r="F21" s="70"/>
      <c r="G21" s="70"/>
      <c r="H21" s="71"/>
      <c r="I21" s="72">
        <f>1!I24+2!I24+3!I24+4!I24+5!I24+6!I24+7!I24+8!I24+9!I24+'10'!I24+'11'!I24+'12'!I24+'13'!I24+'14'!I24+'15'!I24+'16'!I24+'17'!I24+'18'!I24+'19'!I24+'20'!I24+'21'!I24+'22'!I24+'23'!I24+'24'!I24+'25'!I24+'26'!I24+'27'!I24+'28'!I24+'29'!I24+'30'!I24+'31'!I24+'32'!I24+'33'!I24+'34'!I24+'35'!I24+'36'!I24+'37'!I24+'38'!I24+'39'!I24+'40'!I24</f>
        <v>2</v>
      </c>
      <c r="J21" s="73"/>
    </row>
    <row r="22" ht="3.75" customHeight="1"/>
    <row r="23" spans="9:10" ht="12.75">
      <c r="I23" s="80" t="s">
        <v>69</v>
      </c>
      <c r="J23" s="80"/>
    </row>
    <row r="24" spans="2:10" ht="15.75">
      <c r="B24" s="70" t="s">
        <v>67</v>
      </c>
      <c r="C24" s="70"/>
      <c r="D24" s="70"/>
      <c r="E24" s="70"/>
      <c r="F24" s="70"/>
      <c r="G24" s="70"/>
      <c r="H24" s="71"/>
      <c r="I24" s="77">
        <f>1!I27+2!I27+3!I27+4!I27+5!I27+6!I27+7!I27+8!I27+9!I27+'10'!I27+'11'!I27+'12'!I27+'13'!I27+'14'!I27+'15'!I27+'16'!I27+'17'!I27+'18'!I27+'19'!I27+'20'!I27+'21'!I27+'22'!I27+'23'!I27+'24'!I27+'25'!I27+'26'!I27+'27'!I27+'28'!I27+'29'!I27+'30'!I27+'31'!I27+'32'!I27+'33'!I27+'34'!I27+'35'!I27+'36'!I27+'37'!I27+'38'!I27+'39'!I27+'40'!I27</f>
        <v>98</v>
      </c>
      <c r="J24" s="78"/>
    </row>
    <row r="25" ht="6" customHeight="1"/>
    <row r="26" spans="2:10" ht="15.75">
      <c r="B26" s="70" t="s">
        <v>68</v>
      </c>
      <c r="C26" s="70"/>
      <c r="D26" s="70"/>
      <c r="E26" s="70"/>
      <c r="F26" s="70"/>
      <c r="G26" s="70"/>
      <c r="H26" s="71"/>
      <c r="I26" s="77">
        <f>1!I29+2!I29+3!I29+4!I29+5!I29+6!I29+7!I29+8!I29+9!I29+'10'!I29+'11'!I29+'12'!I29+'13'!I29+'14'!I29+'15'!I29+'16'!I29+'17'!I29+'18'!I29+'19'!I29+'20'!I29+'21'!I29+'22'!I29+'23'!I29+'24'!I29+'25'!I29+'26'!I29+'27'!I29+'28'!I29+'29'!I29+'30'!I29+'31'!I29+'32'!I29+'33'!I29+'34'!I29+'35'!I29+'36'!I29+'37'!I29+'38'!I29+'39'!I29+'40'!I29</f>
        <v>23</v>
      </c>
      <c r="J26" s="78"/>
    </row>
    <row r="27" ht="4.5" customHeight="1"/>
  </sheetData>
  <sheetProtection password="C4EF" sheet="1" objects="1" scenarios="1"/>
  <mergeCells count="62">
    <mergeCell ref="I23:J23"/>
    <mergeCell ref="B24:H24"/>
    <mergeCell ref="I24:J24"/>
    <mergeCell ref="B26:H26"/>
    <mergeCell ref="I26:J26"/>
    <mergeCell ref="B3:H3"/>
    <mergeCell ref="I3:J3"/>
    <mergeCell ref="B5:E5"/>
    <mergeCell ref="G5:J5"/>
    <mergeCell ref="B6:C6"/>
    <mergeCell ref="D6:E6"/>
    <mergeCell ref="G6:H6"/>
    <mergeCell ref="I6:J6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D16:E16"/>
    <mergeCell ref="G16:H16"/>
    <mergeCell ref="I16:J16"/>
    <mergeCell ref="B15:C15"/>
    <mergeCell ref="D15:E15"/>
    <mergeCell ref="G15:H15"/>
    <mergeCell ref="I15:J15"/>
    <mergeCell ref="M7:Q8"/>
    <mergeCell ref="B19:H19"/>
    <mergeCell ref="I19:J19"/>
    <mergeCell ref="B21:H21"/>
    <mergeCell ref="I21:J21"/>
    <mergeCell ref="B17:C17"/>
    <mergeCell ref="D17:E17"/>
    <mergeCell ref="G17:H17"/>
    <mergeCell ref="I17:J17"/>
    <mergeCell ref="B16:C16"/>
  </mergeCells>
  <conditionalFormatting sqref="M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5"/>
  </sheetPr>
  <dimension ref="B2:N495"/>
  <sheetViews>
    <sheetView zoomScale="50" zoomScaleNormal="50" workbookViewId="0" topLeftCell="A1">
      <selection activeCell="C13" sqref="C13"/>
    </sheetView>
  </sheetViews>
  <sheetFormatPr defaultColWidth="9.00390625" defaultRowHeight="12.75"/>
  <cols>
    <col min="1" max="2" width="2.25390625" style="52" customWidth="1"/>
    <col min="3" max="3" width="37.875" style="52" customWidth="1"/>
    <col min="4" max="4" width="20.625" style="52" customWidth="1"/>
    <col min="5" max="5" width="22.625" style="52" customWidth="1"/>
    <col min="6" max="6" width="24.125" style="52" customWidth="1"/>
    <col min="7" max="8" width="12.00390625" style="52" customWidth="1"/>
    <col min="9" max="9" width="24.75390625" style="52" customWidth="1"/>
    <col min="10" max="11" width="10.00390625" style="52" customWidth="1"/>
    <col min="12" max="12" width="10.875" style="52" customWidth="1"/>
    <col min="13" max="13" width="12.875" style="52" customWidth="1"/>
    <col min="14" max="16384" width="9.125" style="52" customWidth="1"/>
  </cols>
  <sheetData>
    <row r="1" ht="9" customHeight="1"/>
    <row r="2" spans="2:14" ht="18.75" customHeight="1">
      <c r="B2" s="53"/>
      <c r="C2" s="108" t="s">
        <v>80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53"/>
    </row>
    <row r="3" spans="2:14" ht="22.5" customHeight="1">
      <c r="B3" s="53"/>
      <c r="C3" s="54"/>
      <c r="D3" s="54"/>
      <c r="E3" s="54"/>
      <c r="F3" s="54"/>
      <c r="G3" s="54"/>
      <c r="H3" s="54"/>
      <c r="I3" s="53"/>
      <c r="J3" s="53"/>
      <c r="K3" s="53"/>
      <c r="L3" s="53"/>
      <c r="M3" s="53"/>
      <c r="N3" s="53"/>
    </row>
    <row r="4" spans="2:14" ht="18.75" customHeight="1">
      <c r="B4" s="53"/>
      <c r="C4" s="55" t="s">
        <v>81</v>
      </c>
      <c r="D4" s="55"/>
      <c r="E4" s="56"/>
      <c r="F4" s="57"/>
      <c r="G4" s="57"/>
      <c r="H4" s="54"/>
      <c r="I4" s="53"/>
      <c r="J4" s="53"/>
      <c r="K4" s="53"/>
      <c r="L4" s="53"/>
      <c r="M4" s="53"/>
      <c r="N4" s="53"/>
    </row>
    <row r="5" spans="2:14" ht="22.5" customHeight="1">
      <c r="B5" s="53"/>
      <c r="C5" s="55"/>
      <c r="D5" s="55"/>
      <c r="E5" s="54"/>
      <c r="F5" s="54"/>
      <c r="G5" s="54"/>
      <c r="H5" s="54"/>
      <c r="I5" s="53"/>
      <c r="J5" s="53"/>
      <c r="K5" s="53"/>
      <c r="L5" s="53"/>
      <c r="M5" s="53"/>
      <c r="N5" s="53"/>
    </row>
    <row r="6" spans="2:14" ht="18.75" customHeight="1">
      <c r="B6" s="53"/>
      <c r="C6" s="55" t="s">
        <v>82</v>
      </c>
      <c r="D6" s="55"/>
      <c r="E6" s="56"/>
      <c r="F6" s="58"/>
      <c r="G6" s="57"/>
      <c r="H6" s="54"/>
      <c r="I6" s="53"/>
      <c r="J6" s="53"/>
      <c r="K6" s="53"/>
      <c r="L6" s="53"/>
      <c r="M6" s="53"/>
      <c r="N6" s="53"/>
    </row>
    <row r="7" spans="2:14" ht="23.25" customHeight="1">
      <c r="B7" s="54"/>
      <c r="C7" s="54"/>
      <c r="D7" s="54"/>
      <c r="E7" s="54"/>
      <c r="F7" s="54"/>
      <c r="G7" s="54"/>
      <c r="H7" s="53"/>
      <c r="I7" s="53"/>
      <c r="J7" s="53"/>
      <c r="K7" s="53"/>
      <c r="L7" s="53"/>
      <c r="M7" s="53"/>
      <c r="N7" s="53"/>
    </row>
    <row r="8" spans="3:13" ht="105.75" customHeight="1">
      <c r="C8" s="109" t="s">
        <v>83</v>
      </c>
      <c r="D8" s="109" t="s">
        <v>6</v>
      </c>
      <c r="E8" s="109" t="s">
        <v>84</v>
      </c>
      <c r="F8" s="109" t="s">
        <v>85</v>
      </c>
      <c r="G8" s="111" t="s">
        <v>86</v>
      </c>
      <c r="H8" s="111" t="s">
        <v>87</v>
      </c>
      <c r="I8" s="112" t="s">
        <v>88</v>
      </c>
      <c r="J8" s="111" t="s">
        <v>89</v>
      </c>
      <c r="K8" s="111" t="s">
        <v>90</v>
      </c>
      <c r="L8" s="113" t="s">
        <v>91</v>
      </c>
      <c r="M8" s="114"/>
    </row>
    <row r="9" spans="2:13" s="60" customFormat="1" ht="118.5" customHeight="1">
      <c r="B9" s="55"/>
      <c r="C9" s="110"/>
      <c r="D9" s="110"/>
      <c r="E9" s="110"/>
      <c r="F9" s="110"/>
      <c r="G9" s="111"/>
      <c r="H9" s="111"/>
      <c r="I9" s="112"/>
      <c r="J9" s="111"/>
      <c r="K9" s="111"/>
      <c r="L9" s="59" t="s">
        <v>92</v>
      </c>
      <c r="M9" s="59" t="s">
        <v>93</v>
      </c>
    </row>
    <row r="10" spans="2:13" s="60" customFormat="1" ht="30" customHeight="1">
      <c r="B10" s="55"/>
      <c r="C10" s="61"/>
      <c r="D10" s="47"/>
      <c r="E10" s="47"/>
      <c r="F10" s="47"/>
      <c r="G10" s="47"/>
      <c r="H10" s="47"/>
      <c r="I10" s="38"/>
      <c r="J10" s="38"/>
      <c r="K10" s="38"/>
      <c r="L10" s="38"/>
      <c r="M10" s="38"/>
    </row>
    <row r="11" spans="3:13" ht="30" customHeight="1">
      <c r="C11" s="61"/>
      <c r="D11" s="47"/>
      <c r="E11" s="47"/>
      <c r="F11" s="47"/>
      <c r="G11" s="47"/>
      <c r="H11" s="47"/>
      <c r="I11" s="38"/>
      <c r="J11" s="38"/>
      <c r="K11" s="38"/>
      <c r="L11" s="38"/>
      <c r="M11" s="38"/>
    </row>
    <row r="12" spans="3:13" s="62" customFormat="1" ht="30" customHeight="1">
      <c r="C12" s="61"/>
      <c r="D12" s="47"/>
      <c r="E12" s="47"/>
      <c r="F12" s="47"/>
      <c r="G12" s="47"/>
      <c r="H12" s="47"/>
      <c r="I12" s="38"/>
      <c r="J12" s="38"/>
      <c r="K12" s="38"/>
      <c r="L12" s="38"/>
      <c r="M12" s="38"/>
    </row>
    <row r="13" spans="3:13" s="62" customFormat="1" ht="30" customHeight="1">
      <c r="C13" s="61"/>
      <c r="D13" s="47"/>
      <c r="E13" s="47"/>
      <c r="F13" s="47"/>
      <c r="G13" s="47"/>
      <c r="H13" s="47"/>
      <c r="I13" s="38"/>
      <c r="J13" s="38"/>
      <c r="K13" s="38"/>
      <c r="L13" s="38"/>
      <c r="M13" s="38"/>
    </row>
    <row r="14" spans="2:13" s="60" customFormat="1" ht="30" customHeight="1">
      <c r="B14" s="55"/>
      <c r="C14" s="61"/>
      <c r="D14" s="47"/>
      <c r="E14" s="47"/>
      <c r="F14" s="47"/>
      <c r="G14" s="47"/>
      <c r="H14" s="47"/>
      <c r="I14" s="38"/>
      <c r="J14" s="38"/>
      <c r="K14" s="38"/>
      <c r="L14" s="38"/>
      <c r="M14" s="38"/>
    </row>
    <row r="15" spans="3:13" ht="30" customHeight="1">
      <c r="C15" s="61"/>
      <c r="D15" s="47"/>
      <c r="E15" s="47"/>
      <c r="F15" s="47"/>
      <c r="G15" s="47"/>
      <c r="H15" s="47"/>
      <c r="I15" s="38"/>
      <c r="J15" s="38"/>
      <c r="K15" s="38"/>
      <c r="L15" s="38"/>
      <c r="M15" s="38"/>
    </row>
    <row r="16" spans="3:13" s="62" customFormat="1" ht="30" customHeight="1">
      <c r="C16" s="61"/>
      <c r="D16" s="47"/>
      <c r="E16" s="47"/>
      <c r="F16" s="47"/>
      <c r="G16" s="47"/>
      <c r="H16" s="47"/>
      <c r="I16" s="38"/>
      <c r="J16" s="38"/>
      <c r="K16" s="38"/>
      <c r="L16" s="38"/>
      <c r="M16" s="38"/>
    </row>
    <row r="17" spans="3:13" s="62" customFormat="1" ht="30" customHeight="1">
      <c r="C17" s="61"/>
      <c r="D17" s="47"/>
      <c r="E17" s="47"/>
      <c r="F17" s="47"/>
      <c r="G17" s="47"/>
      <c r="H17" s="47"/>
      <c r="I17" s="38"/>
      <c r="J17" s="38"/>
      <c r="K17" s="38"/>
      <c r="L17" s="38"/>
      <c r="M17" s="38"/>
    </row>
    <row r="18" spans="2:13" s="60" customFormat="1" ht="30" customHeight="1">
      <c r="B18" s="55"/>
      <c r="C18" s="61"/>
      <c r="D18" s="47"/>
      <c r="E18" s="47"/>
      <c r="F18" s="47"/>
      <c r="G18" s="47"/>
      <c r="H18" s="47"/>
      <c r="I18" s="38"/>
      <c r="J18" s="38"/>
      <c r="K18" s="38"/>
      <c r="L18" s="38"/>
      <c r="M18" s="38"/>
    </row>
    <row r="19" spans="3:13" ht="30" customHeight="1">
      <c r="C19" s="61"/>
      <c r="D19" s="47"/>
      <c r="E19" s="47"/>
      <c r="F19" s="47"/>
      <c r="G19" s="47"/>
      <c r="H19" s="47"/>
      <c r="I19" s="38"/>
      <c r="J19" s="38"/>
      <c r="K19" s="38"/>
      <c r="L19" s="38"/>
      <c r="M19" s="38"/>
    </row>
    <row r="20" spans="3:13" s="62" customFormat="1" ht="30" customHeight="1">
      <c r="C20" s="61"/>
      <c r="D20" s="47"/>
      <c r="E20" s="47"/>
      <c r="F20" s="47"/>
      <c r="G20" s="47"/>
      <c r="H20" s="47"/>
      <c r="I20" s="38"/>
      <c r="J20" s="38"/>
      <c r="K20" s="38"/>
      <c r="L20" s="38"/>
      <c r="M20" s="38"/>
    </row>
    <row r="21" spans="3:13" s="62" customFormat="1" ht="30" customHeight="1">
      <c r="C21" s="61"/>
      <c r="D21" s="47"/>
      <c r="E21" s="47"/>
      <c r="F21" s="47"/>
      <c r="G21" s="47"/>
      <c r="H21" s="47"/>
      <c r="I21" s="38"/>
      <c r="J21" s="38"/>
      <c r="K21" s="38"/>
      <c r="L21" s="38"/>
      <c r="M21" s="38"/>
    </row>
    <row r="22" spans="2:13" s="60" customFormat="1" ht="30" customHeight="1">
      <c r="B22" s="55"/>
      <c r="C22" s="61"/>
      <c r="D22" s="47"/>
      <c r="E22" s="47"/>
      <c r="F22" s="47"/>
      <c r="G22" s="47"/>
      <c r="H22" s="47"/>
      <c r="I22" s="38"/>
      <c r="J22" s="38"/>
      <c r="K22" s="38"/>
      <c r="L22" s="38"/>
      <c r="M22" s="38"/>
    </row>
    <row r="23" spans="3:13" ht="30" customHeight="1">
      <c r="C23" s="61"/>
      <c r="D23" s="47"/>
      <c r="E23" s="47"/>
      <c r="F23" s="47"/>
      <c r="G23" s="47"/>
      <c r="H23" s="47"/>
      <c r="I23" s="38"/>
      <c r="J23" s="38"/>
      <c r="K23" s="38"/>
      <c r="L23" s="38"/>
      <c r="M23" s="38"/>
    </row>
    <row r="24" spans="3:13" s="62" customFormat="1" ht="30" customHeight="1">
      <c r="C24" s="61"/>
      <c r="D24" s="47"/>
      <c r="E24" s="47"/>
      <c r="F24" s="47"/>
      <c r="G24" s="47"/>
      <c r="H24" s="47"/>
      <c r="I24" s="38"/>
      <c r="J24" s="38"/>
      <c r="K24" s="38"/>
      <c r="L24" s="38"/>
      <c r="M24" s="38"/>
    </row>
    <row r="25" spans="3:13" s="62" customFormat="1" ht="30" customHeight="1">
      <c r="C25" s="61"/>
      <c r="D25" s="47"/>
      <c r="E25" s="47"/>
      <c r="F25" s="47"/>
      <c r="G25" s="47"/>
      <c r="H25" s="47"/>
      <c r="I25" s="38"/>
      <c r="J25" s="38"/>
      <c r="K25" s="38"/>
      <c r="L25" s="38"/>
      <c r="M25" s="38"/>
    </row>
    <row r="26" spans="2:13" s="60" customFormat="1" ht="30" customHeight="1">
      <c r="B26" s="55"/>
      <c r="C26" s="61"/>
      <c r="D26" s="47"/>
      <c r="E26" s="47"/>
      <c r="F26" s="47"/>
      <c r="G26" s="47"/>
      <c r="H26" s="47"/>
      <c r="I26" s="38"/>
      <c r="J26" s="38"/>
      <c r="K26" s="38"/>
      <c r="L26" s="38"/>
      <c r="M26" s="38"/>
    </row>
    <row r="27" spans="3:13" ht="30" customHeight="1">
      <c r="C27" s="61"/>
      <c r="D27" s="47"/>
      <c r="E27" s="47"/>
      <c r="F27" s="47"/>
      <c r="G27" s="47"/>
      <c r="H27" s="47"/>
      <c r="I27" s="38"/>
      <c r="J27" s="38"/>
      <c r="K27" s="38"/>
      <c r="L27" s="38"/>
      <c r="M27" s="38"/>
    </row>
    <row r="28" spans="3:13" s="62" customFormat="1" ht="30" customHeight="1">
      <c r="C28" s="61"/>
      <c r="D28" s="47"/>
      <c r="E28" s="47"/>
      <c r="F28" s="47"/>
      <c r="G28" s="47"/>
      <c r="H28" s="47"/>
      <c r="I28" s="38"/>
      <c r="J28" s="38"/>
      <c r="K28" s="38"/>
      <c r="L28" s="38"/>
      <c r="M28" s="38"/>
    </row>
    <row r="29" spans="3:13" s="62" customFormat="1" ht="30" customHeight="1">
      <c r="C29" s="61"/>
      <c r="D29" s="47"/>
      <c r="E29" s="47"/>
      <c r="F29" s="47"/>
      <c r="G29" s="47"/>
      <c r="H29" s="47"/>
      <c r="I29" s="38"/>
      <c r="J29" s="38"/>
      <c r="K29" s="38"/>
      <c r="L29" s="38"/>
      <c r="M29" s="38"/>
    </row>
    <row r="30" spans="2:13" s="60" customFormat="1" ht="30" customHeight="1">
      <c r="B30" s="55"/>
      <c r="C30" s="61"/>
      <c r="D30" s="47"/>
      <c r="E30" s="47"/>
      <c r="F30" s="47"/>
      <c r="G30" s="47"/>
      <c r="H30" s="47"/>
      <c r="I30" s="38"/>
      <c r="J30" s="38"/>
      <c r="K30" s="38"/>
      <c r="L30" s="38"/>
      <c r="M30" s="38"/>
    </row>
    <row r="31" spans="3:13" ht="30" customHeight="1">
      <c r="C31" s="61"/>
      <c r="D31" s="47"/>
      <c r="E31" s="47"/>
      <c r="F31" s="47"/>
      <c r="G31" s="47"/>
      <c r="H31" s="47"/>
      <c r="I31" s="38"/>
      <c r="J31" s="38"/>
      <c r="K31" s="38"/>
      <c r="L31" s="38"/>
      <c r="M31" s="38"/>
    </row>
    <row r="32" spans="3:13" s="62" customFormat="1" ht="30" customHeight="1">
      <c r="C32" s="61"/>
      <c r="D32" s="47"/>
      <c r="E32" s="47"/>
      <c r="F32" s="47"/>
      <c r="G32" s="47"/>
      <c r="H32" s="47"/>
      <c r="I32" s="38"/>
      <c r="J32" s="38"/>
      <c r="K32" s="38"/>
      <c r="L32" s="38"/>
      <c r="M32" s="38"/>
    </row>
    <row r="33" spans="3:13" s="62" customFormat="1" ht="30" customHeight="1">
      <c r="C33" s="61"/>
      <c r="D33" s="47"/>
      <c r="E33" s="47"/>
      <c r="F33" s="47"/>
      <c r="G33" s="47"/>
      <c r="H33" s="47"/>
      <c r="I33" s="38"/>
      <c r="J33" s="38"/>
      <c r="K33" s="38"/>
      <c r="L33" s="38"/>
      <c r="M33" s="38"/>
    </row>
    <row r="34" spans="2:13" s="60" customFormat="1" ht="30" customHeight="1">
      <c r="B34" s="55"/>
      <c r="C34" s="61"/>
      <c r="D34" s="47"/>
      <c r="E34" s="47"/>
      <c r="F34" s="47"/>
      <c r="G34" s="47"/>
      <c r="H34" s="47"/>
      <c r="I34" s="38"/>
      <c r="J34" s="38"/>
      <c r="K34" s="38"/>
      <c r="L34" s="38"/>
      <c r="M34" s="38"/>
    </row>
    <row r="35" spans="3:13" ht="30" customHeight="1">
      <c r="C35" s="61"/>
      <c r="D35" s="47"/>
      <c r="E35" s="47"/>
      <c r="F35" s="47"/>
      <c r="G35" s="47"/>
      <c r="H35" s="47"/>
      <c r="I35" s="38"/>
      <c r="J35" s="38"/>
      <c r="K35" s="38"/>
      <c r="L35" s="38"/>
      <c r="M35" s="38"/>
    </row>
    <row r="36" spans="3:13" s="62" customFormat="1" ht="30" customHeight="1">
      <c r="C36" s="61"/>
      <c r="D36" s="47"/>
      <c r="E36" s="47"/>
      <c r="F36" s="47"/>
      <c r="G36" s="47"/>
      <c r="H36" s="47"/>
      <c r="I36" s="38"/>
      <c r="J36" s="38"/>
      <c r="K36" s="38"/>
      <c r="L36" s="38"/>
      <c r="M36" s="38"/>
    </row>
    <row r="37" spans="3:13" s="62" customFormat="1" ht="30" customHeight="1">
      <c r="C37" s="61"/>
      <c r="D37" s="47"/>
      <c r="E37" s="47"/>
      <c r="F37" s="47"/>
      <c r="G37" s="47"/>
      <c r="H37" s="47"/>
      <c r="I37" s="38"/>
      <c r="J37" s="38"/>
      <c r="K37" s="38"/>
      <c r="L37" s="38"/>
      <c r="M37" s="38"/>
    </row>
    <row r="38" spans="2:13" s="60" customFormat="1" ht="30" customHeight="1">
      <c r="B38" s="55"/>
      <c r="C38" s="61"/>
      <c r="D38" s="47"/>
      <c r="E38" s="47"/>
      <c r="F38" s="47"/>
      <c r="G38" s="47"/>
      <c r="H38" s="47"/>
      <c r="I38" s="38"/>
      <c r="J38" s="38"/>
      <c r="K38" s="38"/>
      <c r="L38" s="38"/>
      <c r="M38" s="38"/>
    </row>
    <row r="39" spans="3:13" ht="30" customHeight="1">
      <c r="C39" s="61"/>
      <c r="D39" s="47"/>
      <c r="E39" s="47"/>
      <c r="F39" s="47"/>
      <c r="G39" s="47"/>
      <c r="H39" s="47"/>
      <c r="I39" s="38"/>
      <c r="J39" s="38"/>
      <c r="K39" s="38"/>
      <c r="L39" s="38"/>
      <c r="M39" s="38"/>
    </row>
    <row r="40" spans="3:13" s="62" customFormat="1" ht="30" customHeight="1">
      <c r="C40" s="61"/>
      <c r="D40" s="47"/>
      <c r="E40" s="47"/>
      <c r="F40" s="47"/>
      <c r="G40" s="47"/>
      <c r="H40" s="47"/>
      <c r="I40" s="38"/>
      <c r="J40" s="38"/>
      <c r="K40" s="38"/>
      <c r="L40" s="38"/>
      <c r="M40" s="38"/>
    </row>
    <row r="41" spans="3:13" s="62" customFormat="1" ht="30" customHeight="1">
      <c r="C41" s="61"/>
      <c r="D41" s="47"/>
      <c r="E41" s="47"/>
      <c r="F41" s="47"/>
      <c r="G41" s="47"/>
      <c r="H41" s="47"/>
      <c r="I41" s="38"/>
      <c r="J41" s="38"/>
      <c r="K41" s="38"/>
      <c r="L41" s="38"/>
      <c r="M41" s="38"/>
    </row>
    <row r="42" spans="2:13" s="60" customFormat="1" ht="30" customHeight="1">
      <c r="B42" s="55"/>
      <c r="C42" s="61"/>
      <c r="D42" s="47"/>
      <c r="E42" s="47"/>
      <c r="F42" s="47"/>
      <c r="G42" s="47"/>
      <c r="H42" s="47"/>
      <c r="I42" s="38"/>
      <c r="J42" s="38"/>
      <c r="K42" s="38"/>
      <c r="L42" s="38"/>
      <c r="M42" s="38"/>
    </row>
    <row r="43" spans="3:13" ht="30" customHeight="1">
      <c r="C43" s="61"/>
      <c r="D43" s="47"/>
      <c r="E43" s="47"/>
      <c r="F43" s="47"/>
      <c r="G43" s="47"/>
      <c r="H43" s="47"/>
      <c r="I43" s="38"/>
      <c r="J43" s="38"/>
      <c r="K43" s="38"/>
      <c r="L43" s="38"/>
      <c r="M43" s="38"/>
    </row>
    <row r="44" spans="3:13" s="62" customFormat="1" ht="30" customHeight="1">
      <c r="C44" s="61"/>
      <c r="D44" s="47"/>
      <c r="E44" s="47"/>
      <c r="F44" s="47"/>
      <c r="G44" s="47"/>
      <c r="H44" s="47"/>
      <c r="I44" s="38"/>
      <c r="J44" s="38"/>
      <c r="K44" s="38"/>
      <c r="L44" s="38"/>
      <c r="M44" s="38"/>
    </row>
    <row r="45" spans="3:13" s="62" customFormat="1" ht="30" customHeight="1">
      <c r="C45" s="61"/>
      <c r="D45" s="47"/>
      <c r="E45" s="47"/>
      <c r="F45" s="47"/>
      <c r="G45" s="47"/>
      <c r="H45" s="47"/>
      <c r="I45" s="38"/>
      <c r="J45" s="38"/>
      <c r="K45" s="38"/>
      <c r="L45" s="38"/>
      <c r="M45" s="38"/>
    </row>
    <row r="46" spans="2:13" s="60" customFormat="1" ht="30" customHeight="1">
      <c r="B46" s="55"/>
      <c r="C46" s="61"/>
      <c r="D46" s="47"/>
      <c r="E46" s="47"/>
      <c r="F46" s="47"/>
      <c r="G46" s="47"/>
      <c r="H46" s="47"/>
      <c r="I46" s="38"/>
      <c r="J46" s="38"/>
      <c r="K46" s="38"/>
      <c r="L46" s="38"/>
      <c r="M46" s="38"/>
    </row>
    <row r="47" spans="3:13" ht="30" customHeight="1">
      <c r="C47" s="61"/>
      <c r="D47" s="47"/>
      <c r="E47" s="47"/>
      <c r="F47" s="47"/>
      <c r="G47" s="47"/>
      <c r="H47" s="47"/>
      <c r="I47" s="38"/>
      <c r="J47" s="38"/>
      <c r="K47" s="38"/>
      <c r="L47" s="38"/>
      <c r="M47" s="38"/>
    </row>
    <row r="48" spans="3:13" s="62" customFormat="1" ht="30" customHeight="1">
      <c r="C48" s="61"/>
      <c r="D48" s="47"/>
      <c r="E48" s="47"/>
      <c r="F48" s="47"/>
      <c r="G48" s="47"/>
      <c r="H48" s="47"/>
      <c r="I48" s="38"/>
      <c r="J48" s="38"/>
      <c r="K48" s="38"/>
      <c r="L48" s="38"/>
      <c r="M48" s="38"/>
    </row>
    <row r="49" spans="3:13" s="62" customFormat="1" ht="30" customHeight="1">
      <c r="C49" s="61"/>
      <c r="D49" s="47"/>
      <c r="E49" s="47"/>
      <c r="F49" s="47"/>
      <c r="G49" s="47"/>
      <c r="H49" s="47"/>
      <c r="I49" s="38"/>
      <c r="J49" s="38"/>
      <c r="K49" s="38"/>
      <c r="L49" s="38"/>
      <c r="M49" s="38"/>
    </row>
    <row r="50" spans="2:13" s="60" customFormat="1" ht="30" customHeight="1">
      <c r="B50" s="55"/>
      <c r="C50" s="61"/>
      <c r="D50" s="47"/>
      <c r="E50" s="47"/>
      <c r="F50" s="47"/>
      <c r="G50" s="47"/>
      <c r="H50" s="47"/>
      <c r="I50" s="38"/>
      <c r="J50" s="38"/>
      <c r="K50" s="38"/>
      <c r="L50" s="38"/>
      <c r="M50" s="38"/>
    </row>
    <row r="51" spans="3:13" ht="30" customHeight="1">
      <c r="C51" s="61"/>
      <c r="D51" s="47"/>
      <c r="E51" s="47"/>
      <c r="F51" s="47"/>
      <c r="G51" s="47"/>
      <c r="H51" s="47"/>
      <c r="I51" s="38"/>
      <c r="J51" s="38"/>
      <c r="K51" s="38"/>
      <c r="L51" s="38"/>
      <c r="M51" s="38"/>
    </row>
    <row r="52" spans="3:13" s="62" customFormat="1" ht="30" customHeight="1">
      <c r="C52" s="61"/>
      <c r="D52" s="47"/>
      <c r="E52" s="47"/>
      <c r="F52" s="47"/>
      <c r="G52" s="47"/>
      <c r="H52" s="47"/>
      <c r="I52" s="38"/>
      <c r="J52" s="38"/>
      <c r="K52" s="38"/>
      <c r="L52" s="38"/>
      <c r="M52" s="38"/>
    </row>
    <row r="53" spans="3:13" s="62" customFormat="1" ht="30" customHeight="1">
      <c r="C53" s="61"/>
      <c r="D53" s="47"/>
      <c r="E53" s="47"/>
      <c r="F53" s="47"/>
      <c r="G53" s="47"/>
      <c r="H53" s="47"/>
      <c r="I53" s="38"/>
      <c r="J53" s="38"/>
      <c r="K53" s="38"/>
      <c r="L53" s="38"/>
      <c r="M53" s="38"/>
    </row>
    <row r="54" spans="2:13" s="60" customFormat="1" ht="30" customHeight="1">
      <c r="B54" s="55"/>
      <c r="C54" s="61"/>
      <c r="D54" s="47"/>
      <c r="E54" s="47"/>
      <c r="F54" s="47"/>
      <c r="G54" s="47"/>
      <c r="H54" s="47"/>
      <c r="I54" s="38"/>
      <c r="J54" s="38"/>
      <c r="K54" s="38"/>
      <c r="L54" s="38"/>
      <c r="M54" s="38"/>
    </row>
    <row r="55" spans="3:13" ht="30" customHeight="1">
      <c r="C55" s="61"/>
      <c r="D55" s="47"/>
      <c r="E55" s="47"/>
      <c r="F55" s="47"/>
      <c r="G55" s="47"/>
      <c r="H55" s="47"/>
      <c r="I55" s="38"/>
      <c r="J55" s="38"/>
      <c r="K55" s="38"/>
      <c r="L55" s="38"/>
      <c r="M55" s="38"/>
    </row>
    <row r="56" spans="3:13" s="62" customFormat="1" ht="30" customHeight="1">
      <c r="C56" s="61"/>
      <c r="D56" s="47"/>
      <c r="E56" s="47"/>
      <c r="F56" s="47"/>
      <c r="G56" s="47"/>
      <c r="H56" s="47"/>
      <c r="I56" s="38"/>
      <c r="J56" s="38"/>
      <c r="K56" s="38"/>
      <c r="L56" s="38"/>
      <c r="M56" s="38"/>
    </row>
    <row r="57" spans="3:13" s="62" customFormat="1" ht="30" customHeight="1">
      <c r="C57" s="61"/>
      <c r="D57" s="47"/>
      <c r="E57" s="47"/>
      <c r="F57" s="47"/>
      <c r="G57" s="47"/>
      <c r="H57" s="47"/>
      <c r="I57" s="38"/>
      <c r="J57" s="38"/>
      <c r="K57" s="38"/>
      <c r="L57" s="38"/>
      <c r="M57" s="38"/>
    </row>
    <row r="58" spans="2:13" s="60" customFormat="1" ht="30" customHeight="1">
      <c r="B58" s="55"/>
      <c r="C58" s="61"/>
      <c r="D58" s="47"/>
      <c r="E58" s="47"/>
      <c r="F58" s="47"/>
      <c r="G58" s="47"/>
      <c r="H58" s="47"/>
      <c r="I58" s="38"/>
      <c r="J58" s="38"/>
      <c r="K58" s="38"/>
      <c r="L58" s="38"/>
      <c r="M58" s="38"/>
    </row>
    <row r="59" spans="3:13" ht="30" customHeight="1">
      <c r="C59" s="61"/>
      <c r="D59" s="47"/>
      <c r="E59" s="47"/>
      <c r="F59" s="47"/>
      <c r="G59" s="47"/>
      <c r="H59" s="47"/>
      <c r="I59" s="38"/>
      <c r="J59" s="38"/>
      <c r="K59" s="38"/>
      <c r="L59" s="38"/>
      <c r="M59" s="38"/>
    </row>
    <row r="60" spans="3:13" s="62" customFormat="1" ht="30" customHeight="1">
      <c r="C60" s="61"/>
      <c r="D60" s="47"/>
      <c r="E60" s="47"/>
      <c r="F60" s="47"/>
      <c r="G60" s="47"/>
      <c r="H60" s="47"/>
      <c r="I60" s="38"/>
      <c r="J60" s="38"/>
      <c r="K60" s="38"/>
      <c r="L60" s="38"/>
      <c r="M60" s="38"/>
    </row>
    <row r="61" spans="3:13" s="62" customFormat="1" ht="30" customHeight="1">
      <c r="C61" s="61"/>
      <c r="D61" s="47"/>
      <c r="E61" s="47"/>
      <c r="F61" s="47"/>
      <c r="G61" s="47"/>
      <c r="H61" s="47"/>
      <c r="I61" s="38"/>
      <c r="J61" s="38"/>
      <c r="K61" s="38"/>
      <c r="L61" s="38"/>
      <c r="M61" s="38"/>
    </row>
    <row r="62" spans="2:13" s="60" customFormat="1" ht="30" customHeight="1">
      <c r="B62" s="55"/>
      <c r="C62" s="61"/>
      <c r="D62" s="47"/>
      <c r="E62" s="47"/>
      <c r="F62" s="47"/>
      <c r="G62" s="47"/>
      <c r="H62" s="47"/>
      <c r="I62" s="38"/>
      <c r="J62" s="38"/>
      <c r="K62" s="38"/>
      <c r="L62" s="38"/>
      <c r="M62" s="38"/>
    </row>
    <row r="63" spans="3:13" ht="30" customHeight="1">
      <c r="C63" s="61"/>
      <c r="D63" s="47"/>
      <c r="E63" s="47"/>
      <c r="F63" s="47"/>
      <c r="G63" s="47"/>
      <c r="H63" s="47"/>
      <c r="I63" s="38"/>
      <c r="J63" s="38"/>
      <c r="K63" s="38"/>
      <c r="L63" s="38"/>
      <c r="M63" s="38"/>
    </row>
    <row r="64" spans="3:13" s="62" customFormat="1" ht="30" customHeight="1">
      <c r="C64" s="61"/>
      <c r="D64" s="47"/>
      <c r="E64" s="47"/>
      <c r="F64" s="47"/>
      <c r="G64" s="47"/>
      <c r="H64" s="47"/>
      <c r="I64" s="38"/>
      <c r="J64" s="38"/>
      <c r="K64" s="38"/>
      <c r="L64" s="38"/>
      <c r="M64" s="38"/>
    </row>
    <row r="65" spans="3:13" s="62" customFormat="1" ht="30" customHeight="1">
      <c r="C65" s="61"/>
      <c r="D65" s="47"/>
      <c r="E65" s="47"/>
      <c r="F65" s="47"/>
      <c r="G65" s="47"/>
      <c r="H65" s="47"/>
      <c r="I65" s="38"/>
      <c r="J65" s="38"/>
      <c r="K65" s="38"/>
      <c r="L65" s="38"/>
      <c r="M65" s="38"/>
    </row>
    <row r="66" spans="2:13" s="60" customFormat="1" ht="30" customHeight="1">
      <c r="B66" s="55"/>
      <c r="C66" s="61"/>
      <c r="D66" s="47"/>
      <c r="E66" s="47"/>
      <c r="F66" s="47"/>
      <c r="G66" s="47"/>
      <c r="H66" s="47"/>
      <c r="I66" s="38"/>
      <c r="J66" s="38"/>
      <c r="K66" s="38"/>
      <c r="L66" s="38"/>
      <c r="M66" s="38"/>
    </row>
    <row r="67" spans="3:13" ht="30" customHeight="1">
      <c r="C67" s="61"/>
      <c r="D67" s="47"/>
      <c r="E67" s="47"/>
      <c r="F67" s="47"/>
      <c r="G67" s="47"/>
      <c r="H67" s="47"/>
      <c r="I67" s="38"/>
      <c r="J67" s="38"/>
      <c r="K67" s="38"/>
      <c r="L67" s="38"/>
      <c r="M67" s="38"/>
    </row>
    <row r="68" spans="3:13" s="62" customFormat="1" ht="30" customHeight="1">
      <c r="C68" s="61"/>
      <c r="D68" s="47"/>
      <c r="E68" s="47"/>
      <c r="F68" s="47"/>
      <c r="G68" s="47"/>
      <c r="H68" s="47"/>
      <c r="I68" s="38"/>
      <c r="J68" s="38"/>
      <c r="K68" s="38"/>
      <c r="L68" s="38"/>
      <c r="M68" s="38"/>
    </row>
    <row r="69" spans="3:13" s="62" customFormat="1" ht="30" customHeight="1">
      <c r="C69" s="61"/>
      <c r="D69" s="47"/>
      <c r="E69" s="47"/>
      <c r="F69" s="47"/>
      <c r="G69" s="47"/>
      <c r="H69" s="47"/>
      <c r="I69" s="38"/>
      <c r="J69" s="38"/>
      <c r="K69" s="38"/>
      <c r="L69" s="38"/>
      <c r="M69" s="38"/>
    </row>
    <row r="70" spans="2:13" s="60" customFormat="1" ht="30" customHeight="1">
      <c r="B70" s="55"/>
      <c r="C70" s="61"/>
      <c r="D70" s="47"/>
      <c r="E70" s="47"/>
      <c r="F70" s="47"/>
      <c r="G70" s="47"/>
      <c r="H70" s="47"/>
      <c r="I70" s="38"/>
      <c r="J70" s="38"/>
      <c r="K70" s="38"/>
      <c r="L70" s="38"/>
      <c r="M70" s="38"/>
    </row>
    <row r="71" spans="3:13" ht="30" customHeight="1">
      <c r="C71" s="61"/>
      <c r="D71" s="47"/>
      <c r="E71" s="47"/>
      <c r="F71" s="47"/>
      <c r="G71" s="47"/>
      <c r="H71" s="47"/>
      <c r="I71" s="38"/>
      <c r="J71" s="38"/>
      <c r="K71" s="38"/>
      <c r="L71" s="38"/>
      <c r="M71" s="38"/>
    </row>
    <row r="72" spans="3:13" s="62" customFormat="1" ht="30" customHeight="1">
      <c r="C72" s="61"/>
      <c r="D72" s="47"/>
      <c r="E72" s="47"/>
      <c r="F72" s="47"/>
      <c r="G72" s="47"/>
      <c r="H72" s="47"/>
      <c r="I72" s="38"/>
      <c r="J72" s="38"/>
      <c r="K72" s="38"/>
      <c r="L72" s="38"/>
      <c r="M72" s="38"/>
    </row>
    <row r="73" spans="3:13" s="62" customFormat="1" ht="30" customHeight="1">
      <c r="C73" s="61"/>
      <c r="D73" s="47"/>
      <c r="E73" s="47"/>
      <c r="F73" s="47"/>
      <c r="G73" s="47"/>
      <c r="H73" s="47"/>
      <c r="I73" s="38"/>
      <c r="J73" s="38"/>
      <c r="K73" s="38"/>
      <c r="L73" s="38"/>
      <c r="M73" s="38"/>
    </row>
    <row r="74" spans="2:13" s="60" customFormat="1" ht="30" customHeight="1">
      <c r="B74" s="55"/>
      <c r="C74" s="61"/>
      <c r="D74" s="47"/>
      <c r="E74" s="47"/>
      <c r="F74" s="47"/>
      <c r="G74" s="47"/>
      <c r="H74" s="47"/>
      <c r="I74" s="38"/>
      <c r="J74" s="38"/>
      <c r="K74" s="38"/>
      <c r="L74" s="38"/>
      <c r="M74" s="38"/>
    </row>
    <row r="75" spans="3:13" ht="30" customHeight="1">
      <c r="C75" s="61"/>
      <c r="D75" s="47"/>
      <c r="E75" s="47"/>
      <c r="F75" s="47"/>
      <c r="G75" s="47"/>
      <c r="H75" s="47"/>
      <c r="I75" s="38"/>
      <c r="J75" s="38"/>
      <c r="K75" s="38"/>
      <c r="L75" s="38"/>
      <c r="M75" s="38"/>
    </row>
    <row r="76" spans="3:13" s="62" customFormat="1" ht="30" customHeight="1">
      <c r="C76" s="61"/>
      <c r="D76" s="47"/>
      <c r="E76" s="47"/>
      <c r="F76" s="47"/>
      <c r="G76" s="47"/>
      <c r="H76" s="47"/>
      <c r="I76" s="38"/>
      <c r="J76" s="38"/>
      <c r="K76" s="38"/>
      <c r="L76" s="38"/>
      <c r="M76" s="38"/>
    </row>
    <row r="77" spans="3:13" s="62" customFormat="1" ht="30" customHeight="1">
      <c r="C77" s="61"/>
      <c r="D77" s="47"/>
      <c r="E77" s="47"/>
      <c r="F77" s="47"/>
      <c r="G77" s="47"/>
      <c r="H77" s="47"/>
      <c r="I77" s="38"/>
      <c r="J77" s="38"/>
      <c r="K77" s="38"/>
      <c r="L77" s="38"/>
      <c r="M77" s="38"/>
    </row>
    <row r="78" spans="2:13" s="60" customFormat="1" ht="30" customHeight="1">
      <c r="B78" s="55"/>
      <c r="C78" s="61"/>
      <c r="D78" s="47"/>
      <c r="E78" s="47"/>
      <c r="F78" s="47"/>
      <c r="G78" s="47"/>
      <c r="H78" s="47"/>
      <c r="I78" s="38"/>
      <c r="J78" s="38"/>
      <c r="K78" s="38"/>
      <c r="L78" s="38"/>
      <c r="M78" s="38"/>
    </row>
    <row r="79" spans="3:13" ht="30" customHeight="1">
      <c r="C79" s="61"/>
      <c r="D79" s="47"/>
      <c r="E79" s="47"/>
      <c r="F79" s="47"/>
      <c r="G79" s="47"/>
      <c r="H79" s="47"/>
      <c r="I79" s="38"/>
      <c r="J79" s="38"/>
      <c r="K79" s="38"/>
      <c r="L79" s="38"/>
      <c r="M79" s="38"/>
    </row>
    <row r="80" spans="3:13" s="62" customFormat="1" ht="30" customHeight="1">
      <c r="C80" s="61"/>
      <c r="D80" s="47"/>
      <c r="E80" s="47"/>
      <c r="F80" s="47"/>
      <c r="G80" s="47"/>
      <c r="H80" s="47"/>
      <c r="I80" s="38"/>
      <c r="J80" s="38"/>
      <c r="K80" s="38"/>
      <c r="L80" s="38"/>
      <c r="M80" s="38"/>
    </row>
    <row r="81" spans="3:13" s="62" customFormat="1" ht="30" customHeight="1">
      <c r="C81" s="61"/>
      <c r="D81" s="47"/>
      <c r="E81" s="47"/>
      <c r="F81" s="47"/>
      <c r="G81" s="47"/>
      <c r="H81" s="47"/>
      <c r="I81" s="38"/>
      <c r="J81" s="38"/>
      <c r="K81" s="38"/>
      <c r="L81" s="38"/>
      <c r="M81" s="38"/>
    </row>
    <row r="82" spans="2:13" s="60" customFormat="1" ht="30" customHeight="1">
      <c r="B82" s="55"/>
      <c r="C82" s="61"/>
      <c r="D82" s="47"/>
      <c r="E82" s="47"/>
      <c r="F82" s="47"/>
      <c r="G82" s="47"/>
      <c r="H82" s="47"/>
      <c r="I82" s="38"/>
      <c r="J82" s="38"/>
      <c r="K82" s="38"/>
      <c r="L82" s="38"/>
      <c r="M82" s="38"/>
    </row>
    <row r="83" spans="3:13" ht="30" customHeight="1">
      <c r="C83" s="61"/>
      <c r="D83" s="47"/>
      <c r="E83" s="47"/>
      <c r="F83" s="47"/>
      <c r="G83" s="47"/>
      <c r="H83" s="47"/>
      <c r="I83" s="38"/>
      <c r="J83" s="38"/>
      <c r="K83" s="38"/>
      <c r="L83" s="38"/>
      <c r="M83" s="38"/>
    </row>
    <row r="84" spans="3:13" s="62" customFormat="1" ht="30" customHeight="1">
      <c r="C84" s="61"/>
      <c r="D84" s="47"/>
      <c r="E84" s="47"/>
      <c r="F84" s="47"/>
      <c r="G84" s="47"/>
      <c r="H84" s="47"/>
      <c r="I84" s="38"/>
      <c r="J84" s="38"/>
      <c r="K84" s="38"/>
      <c r="L84" s="38"/>
      <c r="M84" s="38"/>
    </row>
    <row r="85" spans="3:13" s="62" customFormat="1" ht="30" customHeight="1">
      <c r="C85" s="61"/>
      <c r="D85" s="47"/>
      <c r="E85" s="47"/>
      <c r="F85" s="47"/>
      <c r="G85" s="47"/>
      <c r="H85" s="47"/>
      <c r="I85" s="38"/>
      <c r="J85" s="38"/>
      <c r="K85" s="38"/>
      <c r="L85" s="38"/>
      <c r="M85" s="38"/>
    </row>
    <row r="86" spans="2:13" s="60" customFormat="1" ht="30" customHeight="1">
      <c r="B86" s="55"/>
      <c r="C86" s="61"/>
      <c r="D86" s="47"/>
      <c r="E86" s="47"/>
      <c r="F86" s="47"/>
      <c r="G86" s="47"/>
      <c r="H86" s="47"/>
      <c r="I86" s="38"/>
      <c r="J86" s="38"/>
      <c r="K86" s="38"/>
      <c r="L86" s="38"/>
      <c r="M86" s="38"/>
    </row>
    <row r="87" spans="3:13" ht="30" customHeight="1">
      <c r="C87" s="61"/>
      <c r="D87" s="47"/>
      <c r="E87" s="47"/>
      <c r="F87" s="47"/>
      <c r="G87" s="47"/>
      <c r="H87" s="47"/>
      <c r="I87" s="38"/>
      <c r="J87" s="38"/>
      <c r="K87" s="38"/>
      <c r="L87" s="38"/>
      <c r="M87" s="38"/>
    </row>
    <row r="88" spans="3:13" s="62" customFormat="1" ht="30" customHeight="1">
      <c r="C88" s="61"/>
      <c r="D88" s="47"/>
      <c r="E88" s="47"/>
      <c r="F88" s="47"/>
      <c r="G88" s="47"/>
      <c r="H88" s="47"/>
      <c r="I88" s="38"/>
      <c r="J88" s="38"/>
      <c r="K88" s="38"/>
      <c r="L88" s="38"/>
      <c r="M88" s="38"/>
    </row>
    <row r="89" spans="3:13" s="62" customFormat="1" ht="30" customHeight="1">
      <c r="C89" s="61"/>
      <c r="D89" s="47"/>
      <c r="E89" s="47"/>
      <c r="F89" s="47"/>
      <c r="G89" s="47"/>
      <c r="H89" s="47"/>
      <c r="I89" s="38"/>
      <c r="J89" s="38"/>
      <c r="K89" s="38"/>
      <c r="L89" s="38"/>
      <c r="M89" s="38"/>
    </row>
    <row r="90" spans="2:13" s="60" customFormat="1" ht="30" customHeight="1">
      <c r="B90" s="55"/>
      <c r="C90" s="61"/>
      <c r="D90" s="47"/>
      <c r="E90" s="47"/>
      <c r="F90" s="47"/>
      <c r="G90" s="47"/>
      <c r="H90" s="47"/>
      <c r="I90" s="38"/>
      <c r="J90" s="38"/>
      <c r="K90" s="38"/>
      <c r="L90" s="38"/>
      <c r="M90" s="38"/>
    </row>
    <row r="91" spans="3:13" ht="30" customHeight="1">
      <c r="C91" s="61"/>
      <c r="D91" s="47"/>
      <c r="E91" s="47"/>
      <c r="F91" s="47"/>
      <c r="G91" s="47"/>
      <c r="H91" s="47"/>
      <c r="I91" s="38"/>
      <c r="J91" s="38"/>
      <c r="K91" s="38"/>
      <c r="L91" s="38"/>
      <c r="M91" s="38"/>
    </row>
    <row r="92" spans="3:13" s="62" customFormat="1" ht="30" customHeight="1">
      <c r="C92" s="61"/>
      <c r="D92" s="47"/>
      <c r="E92" s="47"/>
      <c r="F92" s="47"/>
      <c r="G92" s="47"/>
      <c r="H92" s="47"/>
      <c r="I92" s="38"/>
      <c r="J92" s="38"/>
      <c r="K92" s="38"/>
      <c r="L92" s="38"/>
      <c r="M92" s="38"/>
    </row>
    <row r="93" spans="3:13" s="62" customFormat="1" ht="30" customHeight="1">
      <c r="C93" s="61"/>
      <c r="D93" s="47"/>
      <c r="E93" s="47"/>
      <c r="F93" s="47"/>
      <c r="G93" s="47"/>
      <c r="H93" s="47"/>
      <c r="I93" s="38"/>
      <c r="J93" s="38"/>
      <c r="K93" s="38"/>
      <c r="L93" s="38"/>
      <c r="M93" s="38"/>
    </row>
    <row r="94" spans="2:13" s="60" customFormat="1" ht="30" customHeight="1">
      <c r="B94" s="55"/>
      <c r="C94" s="61"/>
      <c r="D94" s="47"/>
      <c r="E94" s="47"/>
      <c r="F94" s="47"/>
      <c r="G94" s="47"/>
      <c r="H94" s="47"/>
      <c r="I94" s="38"/>
      <c r="J94" s="38"/>
      <c r="K94" s="38"/>
      <c r="L94" s="38"/>
      <c r="M94" s="38"/>
    </row>
    <row r="95" spans="3:13" ht="30" customHeight="1">
      <c r="C95" s="61"/>
      <c r="D95" s="47"/>
      <c r="E95" s="47"/>
      <c r="F95" s="47"/>
      <c r="G95" s="47"/>
      <c r="H95" s="47"/>
      <c r="I95" s="38"/>
      <c r="J95" s="38"/>
      <c r="K95" s="38"/>
      <c r="L95" s="38"/>
      <c r="M95" s="38"/>
    </row>
    <row r="96" spans="3:13" s="62" customFormat="1" ht="30" customHeight="1">
      <c r="C96" s="61"/>
      <c r="D96" s="47"/>
      <c r="E96" s="47"/>
      <c r="F96" s="47"/>
      <c r="G96" s="47"/>
      <c r="H96" s="47"/>
      <c r="I96" s="38"/>
      <c r="J96" s="38"/>
      <c r="K96" s="38"/>
      <c r="L96" s="38"/>
      <c r="M96" s="38"/>
    </row>
    <row r="97" spans="3:13" s="62" customFormat="1" ht="30" customHeight="1">
      <c r="C97" s="61"/>
      <c r="D97" s="47"/>
      <c r="E97" s="47"/>
      <c r="F97" s="47"/>
      <c r="G97" s="47"/>
      <c r="H97" s="47"/>
      <c r="I97" s="38"/>
      <c r="J97" s="38"/>
      <c r="K97" s="38"/>
      <c r="L97" s="38"/>
      <c r="M97" s="38"/>
    </row>
    <row r="98" spans="2:13" s="60" customFormat="1" ht="30" customHeight="1">
      <c r="B98" s="55"/>
      <c r="C98" s="61"/>
      <c r="D98" s="47"/>
      <c r="E98" s="47"/>
      <c r="F98" s="47"/>
      <c r="G98" s="47"/>
      <c r="H98" s="47"/>
      <c r="I98" s="38"/>
      <c r="J98" s="38"/>
      <c r="K98" s="38"/>
      <c r="L98" s="38"/>
      <c r="M98" s="38"/>
    </row>
    <row r="99" spans="3:13" ht="30" customHeight="1">
      <c r="C99" s="61"/>
      <c r="D99" s="47"/>
      <c r="E99" s="47"/>
      <c r="F99" s="47"/>
      <c r="G99" s="47"/>
      <c r="H99" s="47"/>
      <c r="I99" s="38"/>
      <c r="J99" s="38"/>
      <c r="K99" s="38"/>
      <c r="L99" s="38"/>
      <c r="M99" s="38"/>
    </row>
    <row r="100" spans="3:13" s="62" customFormat="1" ht="30" customHeight="1">
      <c r="C100" s="61"/>
      <c r="D100" s="47"/>
      <c r="E100" s="47"/>
      <c r="F100" s="47"/>
      <c r="G100" s="47"/>
      <c r="H100" s="47"/>
      <c r="I100" s="38"/>
      <c r="J100" s="38"/>
      <c r="K100" s="38"/>
      <c r="L100" s="38"/>
      <c r="M100" s="38"/>
    </row>
    <row r="101" spans="3:13" s="62" customFormat="1" ht="30" customHeight="1">
      <c r="C101" s="61"/>
      <c r="D101" s="47"/>
      <c r="E101" s="47"/>
      <c r="F101" s="47"/>
      <c r="G101" s="47"/>
      <c r="H101" s="47"/>
      <c r="I101" s="38"/>
      <c r="J101" s="38"/>
      <c r="K101" s="38"/>
      <c r="L101" s="38"/>
      <c r="M101" s="38"/>
    </row>
    <row r="102" spans="2:13" s="60" customFormat="1" ht="30" customHeight="1">
      <c r="B102" s="55"/>
      <c r="C102" s="61"/>
      <c r="D102" s="47"/>
      <c r="E102" s="47"/>
      <c r="F102" s="47"/>
      <c r="G102" s="47"/>
      <c r="H102" s="47"/>
      <c r="I102" s="38"/>
      <c r="J102" s="38"/>
      <c r="K102" s="38"/>
      <c r="L102" s="38"/>
      <c r="M102" s="38"/>
    </row>
    <row r="103" spans="3:13" ht="30" customHeight="1">
      <c r="C103" s="61"/>
      <c r="D103" s="47"/>
      <c r="E103" s="47"/>
      <c r="F103" s="47"/>
      <c r="G103" s="47"/>
      <c r="H103" s="47"/>
      <c r="I103" s="38"/>
      <c r="J103" s="38"/>
      <c r="K103" s="38"/>
      <c r="L103" s="38"/>
      <c r="M103" s="38"/>
    </row>
    <row r="104" spans="3:13" s="62" customFormat="1" ht="30" customHeight="1">
      <c r="C104" s="61"/>
      <c r="D104" s="47"/>
      <c r="E104" s="47"/>
      <c r="F104" s="47"/>
      <c r="G104" s="47"/>
      <c r="H104" s="47"/>
      <c r="I104" s="38"/>
      <c r="J104" s="38"/>
      <c r="K104" s="38"/>
      <c r="L104" s="38"/>
      <c r="M104" s="38"/>
    </row>
    <row r="105" spans="3:13" s="62" customFormat="1" ht="30" customHeight="1">
      <c r="C105" s="61"/>
      <c r="D105" s="47"/>
      <c r="E105" s="47"/>
      <c r="F105" s="47"/>
      <c r="G105" s="47"/>
      <c r="H105" s="47"/>
      <c r="I105" s="38"/>
      <c r="J105" s="38"/>
      <c r="K105" s="38"/>
      <c r="L105" s="38"/>
      <c r="M105" s="38"/>
    </row>
    <row r="106" spans="2:13" s="60" customFormat="1" ht="30" customHeight="1">
      <c r="B106" s="55"/>
      <c r="C106" s="61"/>
      <c r="D106" s="47"/>
      <c r="E106" s="47"/>
      <c r="F106" s="47"/>
      <c r="G106" s="47"/>
      <c r="H106" s="47"/>
      <c r="I106" s="38"/>
      <c r="J106" s="38"/>
      <c r="K106" s="38"/>
      <c r="L106" s="38"/>
      <c r="M106" s="38"/>
    </row>
    <row r="107" spans="3:13" ht="30" customHeight="1">
      <c r="C107" s="61"/>
      <c r="D107" s="47"/>
      <c r="E107" s="47"/>
      <c r="F107" s="47"/>
      <c r="G107" s="47"/>
      <c r="H107" s="47"/>
      <c r="I107" s="38"/>
      <c r="J107" s="38"/>
      <c r="K107" s="38"/>
      <c r="L107" s="38"/>
      <c r="M107" s="38"/>
    </row>
    <row r="108" spans="3:13" s="62" customFormat="1" ht="30" customHeight="1">
      <c r="C108" s="61"/>
      <c r="D108" s="47"/>
      <c r="E108" s="47"/>
      <c r="F108" s="47"/>
      <c r="G108" s="47"/>
      <c r="H108" s="47"/>
      <c r="I108" s="38"/>
      <c r="J108" s="38"/>
      <c r="K108" s="38"/>
      <c r="L108" s="38"/>
      <c r="M108" s="38"/>
    </row>
    <row r="109" spans="3:13" s="62" customFormat="1" ht="30" customHeight="1">
      <c r="C109" s="61"/>
      <c r="D109" s="47"/>
      <c r="E109" s="47"/>
      <c r="F109" s="47"/>
      <c r="G109" s="47"/>
      <c r="H109" s="47"/>
      <c r="I109" s="38"/>
      <c r="J109" s="38"/>
      <c r="K109" s="38"/>
      <c r="L109" s="38"/>
      <c r="M109" s="38"/>
    </row>
    <row r="110" spans="2:13" s="60" customFormat="1" ht="30" customHeight="1">
      <c r="B110" s="55"/>
      <c r="C110" s="61"/>
      <c r="D110" s="47"/>
      <c r="E110" s="47"/>
      <c r="F110" s="47"/>
      <c r="G110" s="47"/>
      <c r="H110" s="47"/>
      <c r="I110" s="38"/>
      <c r="J110" s="38"/>
      <c r="K110" s="38"/>
      <c r="L110" s="38"/>
      <c r="M110" s="38"/>
    </row>
    <row r="111" spans="3:13" ht="30" customHeight="1">
      <c r="C111" s="61"/>
      <c r="D111" s="47"/>
      <c r="E111" s="47"/>
      <c r="F111" s="47"/>
      <c r="G111" s="47"/>
      <c r="H111" s="47"/>
      <c r="I111" s="38"/>
      <c r="J111" s="38"/>
      <c r="K111" s="38"/>
      <c r="L111" s="38"/>
      <c r="M111" s="38"/>
    </row>
    <row r="112" spans="3:13" s="62" customFormat="1" ht="30" customHeight="1">
      <c r="C112" s="61"/>
      <c r="D112" s="47"/>
      <c r="E112" s="47"/>
      <c r="F112" s="47"/>
      <c r="G112" s="47"/>
      <c r="H112" s="47"/>
      <c r="I112" s="38"/>
      <c r="J112" s="38"/>
      <c r="K112" s="38"/>
      <c r="L112" s="38"/>
      <c r="M112" s="38"/>
    </row>
    <row r="113" spans="3:13" s="62" customFormat="1" ht="30" customHeight="1">
      <c r="C113" s="61"/>
      <c r="D113" s="47"/>
      <c r="E113" s="47"/>
      <c r="F113" s="47"/>
      <c r="G113" s="47"/>
      <c r="H113" s="47"/>
      <c r="I113" s="38"/>
      <c r="J113" s="38"/>
      <c r="K113" s="38"/>
      <c r="L113" s="38"/>
      <c r="M113" s="38"/>
    </row>
    <row r="114" spans="2:13" s="60" customFormat="1" ht="30" customHeight="1">
      <c r="B114" s="55"/>
      <c r="C114" s="61"/>
      <c r="D114" s="47"/>
      <c r="E114" s="47"/>
      <c r="F114" s="47"/>
      <c r="G114" s="47"/>
      <c r="H114" s="47"/>
      <c r="I114" s="38"/>
      <c r="J114" s="38"/>
      <c r="K114" s="38"/>
      <c r="L114" s="38"/>
      <c r="M114" s="38"/>
    </row>
    <row r="115" spans="3:13" ht="30" customHeight="1">
      <c r="C115" s="61"/>
      <c r="D115" s="47"/>
      <c r="E115" s="47"/>
      <c r="F115" s="47"/>
      <c r="G115" s="47"/>
      <c r="H115" s="47"/>
      <c r="I115" s="38"/>
      <c r="J115" s="38"/>
      <c r="K115" s="38"/>
      <c r="L115" s="38"/>
      <c r="M115" s="38"/>
    </row>
    <row r="116" spans="3:13" s="62" customFormat="1" ht="30" customHeight="1">
      <c r="C116" s="61"/>
      <c r="D116" s="47"/>
      <c r="E116" s="47"/>
      <c r="F116" s="47"/>
      <c r="G116" s="47"/>
      <c r="H116" s="47"/>
      <c r="I116" s="38"/>
      <c r="J116" s="38"/>
      <c r="K116" s="38"/>
      <c r="L116" s="38"/>
      <c r="M116" s="38"/>
    </row>
    <row r="117" spans="3:13" s="62" customFormat="1" ht="30" customHeight="1">
      <c r="C117" s="61"/>
      <c r="D117" s="47"/>
      <c r="E117" s="47"/>
      <c r="F117" s="47"/>
      <c r="G117" s="47"/>
      <c r="H117" s="47"/>
      <c r="I117" s="38"/>
      <c r="J117" s="38"/>
      <c r="K117" s="38"/>
      <c r="L117" s="38"/>
      <c r="M117" s="38"/>
    </row>
    <row r="118" spans="2:13" s="60" customFormat="1" ht="30" customHeight="1">
      <c r="B118" s="55"/>
      <c r="C118" s="61"/>
      <c r="D118" s="47"/>
      <c r="E118" s="47"/>
      <c r="F118" s="47"/>
      <c r="G118" s="47"/>
      <c r="H118" s="47"/>
      <c r="I118" s="38"/>
      <c r="J118" s="38"/>
      <c r="K118" s="38"/>
      <c r="L118" s="38"/>
      <c r="M118" s="38"/>
    </row>
    <row r="119" spans="3:13" ht="30" customHeight="1">
      <c r="C119" s="61"/>
      <c r="D119" s="47"/>
      <c r="E119" s="47"/>
      <c r="F119" s="47"/>
      <c r="G119" s="47"/>
      <c r="H119" s="47"/>
      <c r="I119" s="38"/>
      <c r="J119" s="38"/>
      <c r="K119" s="38"/>
      <c r="L119" s="38"/>
      <c r="M119" s="38"/>
    </row>
    <row r="120" spans="3:13" s="62" customFormat="1" ht="30" customHeight="1">
      <c r="C120" s="61"/>
      <c r="D120" s="47"/>
      <c r="E120" s="47"/>
      <c r="F120" s="47"/>
      <c r="G120" s="47"/>
      <c r="H120" s="47"/>
      <c r="I120" s="38"/>
      <c r="J120" s="38"/>
      <c r="K120" s="38"/>
      <c r="L120" s="38"/>
      <c r="M120" s="38"/>
    </row>
    <row r="121" spans="3:13" s="62" customFormat="1" ht="30" customHeight="1">
      <c r="C121" s="61"/>
      <c r="D121" s="47"/>
      <c r="E121" s="47"/>
      <c r="F121" s="47"/>
      <c r="G121" s="47"/>
      <c r="H121" s="47"/>
      <c r="I121" s="38"/>
      <c r="J121" s="38"/>
      <c r="K121" s="38"/>
      <c r="L121" s="38"/>
      <c r="M121" s="38"/>
    </row>
    <row r="122" spans="2:13" s="60" customFormat="1" ht="30" customHeight="1">
      <c r="B122" s="55"/>
      <c r="C122" s="61"/>
      <c r="D122" s="47"/>
      <c r="E122" s="47"/>
      <c r="F122" s="47"/>
      <c r="G122" s="47"/>
      <c r="H122" s="47"/>
      <c r="I122" s="38"/>
      <c r="J122" s="38"/>
      <c r="K122" s="38"/>
      <c r="L122" s="38"/>
      <c r="M122" s="38"/>
    </row>
    <row r="123" spans="3:13" ht="30" customHeight="1">
      <c r="C123" s="61"/>
      <c r="D123" s="47"/>
      <c r="E123" s="47"/>
      <c r="F123" s="47"/>
      <c r="G123" s="47"/>
      <c r="H123" s="47"/>
      <c r="I123" s="38"/>
      <c r="J123" s="38"/>
      <c r="K123" s="38"/>
      <c r="L123" s="38"/>
      <c r="M123" s="38"/>
    </row>
    <row r="124" spans="3:13" s="62" customFormat="1" ht="30" customHeight="1">
      <c r="C124" s="61"/>
      <c r="D124" s="47"/>
      <c r="E124" s="47"/>
      <c r="F124" s="47"/>
      <c r="G124" s="47"/>
      <c r="H124" s="47"/>
      <c r="I124" s="38"/>
      <c r="J124" s="38"/>
      <c r="K124" s="38"/>
      <c r="L124" s="38"/>
      <c r="M124" s="38"/>
    </row>
    <row r="125" spans="3:13" s="62" customFormat="1" ht="30" customHeight="1">
      <c r="C125" s="61"/>
      <c r="D125" s="47"/>
      <c r="E125" s="47"/>
      <c r="F125" s="47"/>
      <c r="G125" s="47"/>
      <c r="H125" s="47"/>
      <c r="I125" s="38"/>
      <c r="J125" s="38"/>
      <c r="K125" s="38"/>
      <c r="L125" s="38"/>
      <c r="M125" s="38"/>
    </row>
    <row r="126" spans="2:13" s="60" customFormat="1" ht="30" customHeight="1">
      <c r="B126" s="55"/>
      <c r="C126" s="61"/>
      <c r="D126" s="47"/>
      <c r="E126" s="47"/>
      <c r="F126" s="47"/>
      <c r="G126" s="47"/>
      <c r="H126" s="47"/>
      <c r="I126" s="38"/>
      <c r="J126" s="38"/>
      <c r="K126" s="38"/>
      <c r="L126" s="38"/>
      <c r="M126" s="38"/>
    </row>
    <row r="127" spans="3:13" ht="30" customHeight="1">
      <c r="C127" s="61"/>
      <c r="D127" s="47"/>
      <c r="E127" s="47"/>
      <c r="F127" s="47"/>
      <c r="G127" s="47"/>
      <c r="H127" s="47"/>
      <c r="I127" s="38"/>
      <c r="J127" s="38"/>
      <c r="K127" s="38"/>
      <c r="L127" s="38"/>
      <c r="M127" s="38"/>
    </row>
    <row r="128" spans="3:13" s="62" customFormat="1" ht="30" customHeight="1">
      <c r="C128" s="61"/>
      <c r="D128" s="47"/>
      <c r="E128" s="47"/>
      <c r="F128" s="47"/>
      <c r="G128" s="47"/>
      <c r="H128" s="47"/>
      <c r="I128" s="38"/>
      <c r="J128" s="38"/>
      <c r="K128" s="38"/>
      <c r="L128" s="38"/>
      <c r="M128" s="38"/>
    </row>
    <row r="129" spans="3:13" s="62" customFormat="1" ht="30" customHeight="1">
      <c r="C129" s="61"/>
      <c r="D129" s="47"/>
      <c r="E129" s="47"/>
      <c r="F129" s="47"/>
      <c r="G129" s="47"/>
      <c r="H129" s="47"/>
      <c r="I129" s="38"/>
      <c r="J129" s="38"/>
      <c r="K129" s="38"/>
      <c r="L129" s="38"/>
      <c r="M129" s="38"/>
    </row>
    <row r="130" spans="2:13" s="60" customFormat="1" ht="30" customHeight="1">
      <c r="B130" s="55"/>
      <c r="C130" s="61"/>
      <c r="D130" s="47"/>
      <c r="E130" s="47"/>
      <c r="F130" s="47"/>
      <c r="G130" s="47"/>
      <c r="H130" s="47"/>
      <c r="I130" s="38"/>
      <c r="J130" s="38"/>
      <c r="K130" s="38"/>
      <c r="L130" s="38"/>
      <c r="M130" s="38"/>
    </row>
    <row r="131" spans="3:13" ht="30" customHeight="1">
      <c r="C131" s="61"/>
      <c r="D131" s="47"/>
      <c r="E131" s="47"/>
      <c r="F131" s="47"/>
      <c r="G131" s="47"/>
      <c r="H131" s="47"/>
      <c r="I131" s="38"/>
      <c r="J131" s="38"/>
      <c r="K131" s="38"/>
      <c r="L131" s="38"/>
      <c r="M131" s="38"/>
    </row>
    <row r="132" spans="3:13" s="62" customFormat="1" ht="30" customHeight="1">
      <c r="C132" s="61"/>
      <c r="D132" s="47"/>
      <c r="E132" s="47"/>
      <c r="F132" s="47"/>
      <c r="G132" s="47"/>
      <c r="H132" s="47"/>
      <c r="I132" s="38"/>
      <c r="J132" s="38"/>
      <c r="K132" s="38"/>
      <c r="L132" s="38"/>
      <c r="M132" s="38"/>
    </row>
    <row r="133" spans="3:13" s="62" customFormat="1" ht="30" customHeight="1">
      <c r="C133" s="61"/>
      <c r="D133" s="47"/>
      <c r="E133" s="47"/>
      <c r="F133" s="47"/>
      <c r="G133" s="47"/>
      <c r="H133" s="47"/>
      <c r="I133" s="38"/>
      <c r="J133" s="38"/>
      <c r="K133" s="38"/>
      <c r="L133" s="38"/>
      <c r="M133" s="38"/>
    </row>
    <row r="134" spans="2:13" s="60" customFormat="1" ht="30" customHeight="1">
      <c r="B134" s="55"/>
      <c r="C134" s="61"/>
      <c r="D134" s="47"/>
      <c r="E134" s="47"/>
      <c r="F134" s="47"/>
      <c r="G134" s="47"/>
      <c r="H134" s="47"/>
      <c r="I134" s="38"/>
      <c r="J134" s="38"/>
      <c r="K134" s="38"/>
      <c r="L134" s="38"/>
      <c r="M134" s="38"/>
    </row>
    <row r="135" spans="3:13" ht="30" customHeight="1">
      <c r="C135" s="61"/>
      <c r="D135" s="47"/>
      <c r="E135" s="47"/>
      <c r="F135" s="47"/>
      <c r="G135" s="47"/>
      <c r="H135" s="47"/>
      <c r="I135" s="38"/>
      <c r="J135" s="38"/>
      <c r="K135" s="38"/>
      <c r="L135" s="38"/>
      <c r="M135" s="38"/>
    </row>
    <row r="136" spans="3:13" s="62" customFormat="1" ht="30" customHeight="1">
      <c r="C136" s="61"/>
      <c r="D136" s="47"/>
      <c r="E136" s="47"/>
      <c r="F136" s="47"/>
      <c r="G136" s="47"/>
      <c r="H136" s="47"/>
      <c r="I136" s="38"/>
      <c r="J136" s="38"/>
      <c r="K136" s="38"/>
      <c r="L136" s="38"/>
      <c r="M136" s="38"/>
    </row>
    <row r="137" spans="3:13" s="62" customFormat="1" ht="30" customHeight="1">
      <c r="C137" s="61"/>
      <c r="D137" s="47"/>
      <c r="E137" s="47"/>
      <c r="F137" s="47"/>
      <c r="G137" s="47"/>
      <c r="H137" s="47"/>
      <c r="I137" s="38"/>
      <c r="J137" s="38"/>
      <c r="K137" s="38"/>
      <c r="L137" s="38"/>
      <c r="M137" s="38"/>
    </row>
    <row r="138" spans="2:13" s="60" customFormat="1" ht="30" customHeight="1">
      <c r="B138" s="55"/>
      <c r="C138" s="61"/>
      <c r="D138" s="47"/>
      <c r="E138" s="47"/>
      <c r="F138" s="47"/>
      <c r="G138" s="47"/>
      <c r="H138" s="47"/>
      <c r="I138" s="38"/>
      <c r="J138" s="38"/>
      <c r="K138" s="38"/>
      <c r="L138" s="38"/>
      <c r="M138" s="38"/>
    </row>
    <row r="139" spans="3:13" ht="30" customHeight="1">
      <c r="C139" s="61"/>
      <c r="D139" s="47"/>
      <c r="E139" s="47"/>
      <c r="F139" s="47"/>
      <c r="G139" s="47"/>
      <c r="H139" s="47"/>
      <c r="I139" s="38"/>
      <c r="J139" s="38"/>
      <c r="K139" s="38"/>
      <c r="L139" s="38"/>
      <c r="M139" s="38"/>
    </row>
    <row r="140" spans="3:13" s="62" customFormat="1" ht="30" customHeight="1">
      <c r="C140" s="61"/>
      <c r="D140" s="47"/>
      <c r="E140" s="47"/>
      <c r="F140" s="47"/>
      <c r="G140" s="47"/>
      <c r="H140" s="47"/>
      <c r="I140" s="38"/>
      <c r="J140" s="38"/>
      <c r="K140" s="38"/>
      <c r="L140" s="38"/>
      <c r="M140" s="38"/>
    </row>
    <row r="141" spans="3:13" s="62" customFormat="1" ht="30" customHeight="1">
      <c r="C141" s="61"/>
      <c r="D141" s="47"/>
      <c r="E141" s="47"/>
      <c r="F141" s="47"/>
      <c r="G141" s="47"/>
      <c r="H141" s="47"/>
      <c r="I141" s="38"/>
      <c r="J141" s="38"/>
      <c r="K141" s="38"/>
      <c r="L141" s="38"/>
      <c r="M141" s="38"/>
    </row>
    <row r="142" spans="2:13" s="60" customFormat="1" ht="30" customHeight="1">
      <c r="B142" s="55"/>
      <c r="C142" s="61"/>
      <c r="D142" s="47"/>
      <c r="E142" s="47"/>
      <c r="F142" s="47"/>
      <c r="G142" s="47"/>
      <c r="H142" s="47"/>
      <c r="I142" s="38"/>
      <c r="J142" s="38"/>
      <c r="K142" s="38"/>
      <c r="L142" s="38"/>
      <c r="M142" s="38"/>
    </row>
    <row r="143" spans="3:13" ht="30" customHeight="1">
      <c r="C143" s="61"/>
      <c r="D143" s="47"/>
      <c r="E143" s="47"/>
      <c r="F143" s="47"/>
      <c r="G143" s="47"/>
      <c r="H143" s="47"/>
      <c r="I143" s="38"/>
      <c r="J143" s="38"/>
      <c r="K143" s="38"/>
      <c r="L143" s="38"/>
      <c r="M143" s="38"/>
    </row>
    <row r="144" spans="3:13" s="62" customFormat="1" ht="30" customHeight="1">
      <c r="C144" s="61"/>
      <c r="D144" s="47"/>
      <c r="E144" s="47"/>
      <c r="F144" s="47"/>
      <c r="G144" s="47"/>
      <c r="H144" s="47"/>
      <c r="I144" s="38"/>
      <c r="J144" s="38"/>
      <c r="K144" s="38"/>
      <c r="L144" s="38"/>
      <c r="M144" s="38"/>
    </row>
    <row r="145" spans="3:13" s="62" customFormat="1" ht="30" customHeight="1">
      <c r="C145" s="61"/>
      <c r="D145" s="47"/>
      <c r="E145" s="47"/>
      <c r="F145" s="47"/>
      <c r="G145" s="47"/>
      <c r="H145" s="47"/>
      <c r="I145" s="38"/>
      <c r="J145" s="38"/>
      <c r="K145" s="38"/>
      <c r="L145" s="38"/>
      <c r="M145" s="38"/>
    </row>
    <row r="146" spans="2:13" s="60" customFormat="1" ht="30" customHeight="1">
      <c r="B146" s="55"/>
      <c r="C146" s="61"/>
      <c r="D146" s="47"/>
      <c r="E146" s="47"/>
      <c r="F146" s="47"/>
      <c r="G146" s="47"/>
      <c r="H146" s="47"/>
      <c r="I146" s="38"/>
      <c r="J146" s="38"/>
      <c r="K146" s="38"/>
      <c r="L146" s="38"/>
      <c r="M146" s="38"/>
    </row>
    <row r="147" spans="3:13" ht="30" customHeight="1">
      <c r="C147" s="61"/>
      <c r="D147" s="47"/>
      <c r="E147" s="47"/>
      <c r="F147" s="47"/>
      <c r="G147" s="47"/>
      <c r="H147" s="47"/>
      <c r="I147" s="38"/>
      <c r="J147" s="38"/>
      <c r="K147" s="38"/>
      <c r="L147" s="38"/>
      <c r="M147" s="38"/>
    </row>
    <row r="148" spans="3:13" s="62" customFormat="1" ht="30" customHeight="1">
      <c r="C148" s="61"/>
      <c r="D148" s="47"/>
      <c r="E148" s="47"/>
      <c r="F148" s="47"/>
      <c r="G148" s="47"/>
      <c r="H148" s="47"/>
      <c r="I148" s="38"/>
      <c r="J148" s="38"/>
      <c r="K148" s="38"/>
      <c r="L148" s="38"/>
      <c r="M148" s="38"/>
    </row>
    <row r="149" spans="3:13" s="62" customFormat="1" ht="30" customHeight="1">
      <c r="C149" s="61"/>
      <c r="D149" s="47"/>
      <c r="E149" s="47"/>
      <c r="F149" s="47"/>
      <c r="G149" s="47"/>
      <c r="H149" s="47"/>
      <c r="I149" s="38"/>
      <c r="J149" s="38"/>
      <c r="K149" s="38"/>
      <c r="L149" s="38"/>
      <c r="M149" s="38"/>
    </row>
    <row r="150" spans="2:13" s="60" customFormat="1" ht="30" customHeight="1">
      <c r="B150" s="55"/>
      <c r="C150" s="61"/>
      <c r="D150" s="47"/>
      <c r="E150" s="47"/>
      <c r="F150" s="47"/>
      <c r="G150" s="47"/>
      <c r="H150" s="47"/>
      <c r="I150" s="38"/>
      <c r="J150" s="38"/>
      <c r="K150" s="38"/>
      <c r="L150" s="38"/>
      <c r="M150" s="38"/>
    </row>
    <row r="151" spans="3:13" ht="30" customHeight="1">
      <c r="C151" s="61"/>
      <c r="D151" s="47"/>
      <c r="E151" s="47"/>
      <c r="F151" s="47"/>
      <c r="G151" s="47"/>
      <c r="H151" s="47"/>
      <c r="I151" s="38"/>
      <c r="J151" s="38"/>
      <c r="K151" s="38"/>
      <c r="L151" s="38"/>
      <c r="M151" s="38"/>
    </row>
    <row r="152" spans="3:13" s="62" customFormat="1" ht="30" customHeight="1">
      <c r="C152" s="61"/>
      <c r="D152" s="47"/>
      <c r="E152" s="47"/>
      <c r="F152" s="47"/>
      <c r="G152" s="47"/>
      <c r="H152" s="47"/>
      <c r="I152" s="38"/>
      <c r="J152" s="38"/>
      <c r="K152" s="38"/>
      <c r="L152" s="38"/>
      <c r="M152" s="38"/>
    </row>
    <row r="153" spans="3:13" s="62" customFormat="1" ht="30" customHeight="1">
      <c r="C153" s="61"/>
      <c r="D153" s="47"/>
      <c r="E153" s="47"/>
      <c r="F153" s="47"/>
      <c r="G153" s="47"/>
      <c r="H153" s="47"/>
      <c r="I153" s="38"/>
      <c r="J153" s="38"/>
      <c r="K153" s="38"/>
      <c r="L153" s="38"/>
      <c r="M153" s="38"/>
    </row>
    <row r="154" spans="2:13" s="60" customFormat="1" ht="30" customHeight="1">
      <c r="B154" s="55"/>
      <c r="C154" s="61"/>
      <c r="D154" s="47"/>
      <c r="E154" s="47"/>
      <c r="F154" s="47"/>
      <c r="G154" s="47"/>
      <c r="H154" s="47"/>
      <c r="I154" s="38"/>
      <c r="J154" s="38"/>
      <c r="K154" s="38"/>
      <c r="L154" s="38"/>
      <c r="M154" s="38"/>
    </row>
    <row r="155" spans="3:13" ht="30" customHeight="1">
      <c r="C155" s="61"/>
      <c r="D155" s="47"/>
      <c r="E155" s="47"/>
      <c r="F155" s="47"/>
      <c r="G155" s="47"/>
      <c r="H155" s="47"/>
      <c r="I155" s="38"/>
      <c r="J155" s="38"/>
      <c r="K155" s="38"/>
      <c r="L155" s="38"/>
      <c r="M155" s="38"/>
    </row>
    <row r="156" spans="3:13" s="62" customFormat="1" ht="30" customHeight="1">
      <c r="C156" s="61"/>
      <c r="D156" s="47"/>
      <c r="E156" s="47"/>
      <c r="F156" s="47"/>
      <c r="G156" s="47"/>
      <c r="H156" s="47"/>
      <c r="I156" s="38"/>
      <c r="J156" s="38"/>
      <c r="K156" s="38"/>
      <c r="L156" s="38"/>
      <c r="M156" s="38"/>
    </row>
    <row r="157" spans="3:13" s="62" customFormat="1" ht="30" customHeight="1">
      <c r="C157" s="61"/>
      <c r="D157" s="47"/>
      <c r="E157" s="47"/>
      <c r="F157" s="47"/>
      <c r="G157" s="47"/>
      <c r="H157" s="47"/>
      <c r="I157" s="38"/>
      <c r="J157" s="38"/>
      <c r="K157" s="38"/>
      <c r="L157" s="38"/>
      <c r="M157" s="38"/>
    </row>
    <row r="158" spans="2:13" s="60" customFormat="1" ht="30" customHeight="1">
      <c r="B158" s="55"/>
      <c r="C158" s="61"/>
      <c r="D158" s="47"/>
      <c r="E158" s="47"/>
      <c r="F158" s="47"/>
      <c r="G158" s="47"/>
      <c r="H158" s="47"/>
      <c r="I158" s="38"/>
      <c r="J158" s="38"/>
      <c r="K158" s="38"/>
      <c r="L158" s="38"/>
      <c r="M158" s="38"/>
    </row>
    <row r="159" spans="3:13" ht="30" customHeight="1">
      <c r="C159" s="61"/>
      <c r="D159" s="47"/>
      <c r="E159" s="47"/>
      <c r="F159" s="47"/>
      <c r="G159" s="47"/>
      <c r="H159" s="47"/>
      <c r="I159" s="38"/>
      <c r="J159" s="38"/>
      <c r="K159" s="38"/>
      <c r="L159" s="38"/>
      <c r="M159" s="38"/>
    </row>
    <row r="160" spans="3:13" s="62" customFormat="1" ht="30" customHeight="1">
      <c r="C160" s="61"/>
      <c r="D160" s="47"/>
      <c r="E160" s="47"/>
      <c r="F160" s="47"/>
      <c r="G160" s="47"/>
      <c r="H160" s="47"/>
      <c r="I160" s="38"/>
      <c r="J160" s="38"/>
      <c r="K160" s="38"/>
      <c r="L160" s="38"/>
      <c r="M160" s="38"/>
    </row>
    <row r="161" spans="3:13" s="62" customFormat="1" ht="30" customHeight="1">
      <c r="C161" s="61"/>
      <c r="D161" s="47"/>
      <c r="E161" s="47"/>
      <c r="F161" s="47"/>
      <c r="G161" s="47"/>
      <c r="H161" s="47"/>
      <c r="I161" s="38"/>
      <c r="J161" s="38"/>
      <c r="K161" s="38"/>
      <c r="L161" s="38"/>
      <c r="M161" s="38"/>
    </row>
    <row r="162" spans="2:13" s="60" customFormat="1" ht="30" customHeight="1">
      <c r="B162" s="55"/>
      <c r="C162" s="61"/>
      <c r="D162" s="47"/>
      <c r="E162" s="47"/>
      <c r="F162" s="47"/>
      <c r="G162" s="47"/>
      <c r="H162" s="47"/>
      <c r="I162" s="38"/>
      <c r="J162" s="38"/>
      <c r="K162" s="38"/>
      <c r="L162" s="38"/>
      <c r="M162" s="38"/>
    </row>
    <row r="163" spans="3:13" ht="30" customHeight="1">
      <c r="C163" s="61"/>
      <c r="D163" s="47"/>
      <c r="E163" s="47"/>
      <c r="F163" s="47"/>
      <c r="G163" s="47"/>
      <c r="H163" s="47"/>
      <c r="I163" s="38"/>
      <c r="J163" s="38"/>
      <c r="K163" s="38"/>
      <c r="L163" s="38"/>
      <c r="M163" s="38"/>
    </row>
    <row r="164" spans="3:13" s="62" customFormat="1" ht="30" customHeight="1">
      <c r="C164" s="61"/>
      <c r="D164" s="47"/>
      <c r="E164" s="47"/>
      <c r="F164" s="47"/>
      <c r="G164" s="47"/>
      <c r="H164" s="47"/>
      <c r="I164" s="38"/>
      <c r="J164" s="38"/>
      <c r="K164" s="38"/>
      <c r="L164" s="38"/>
      <c r="M164" s="38"/>
    </row>
    <row r="165" spans="3:13" s="62" customFormat="1" ht="30" customHeight="1">
      <c r="C165" s="61"/>
      <c r="D165" s="47"/>
      <c r="E165" s="47"/>
      <c r="F165" s="47"/>
      <c r="G165" s="47"/>
      <c r="H165" s="47"/>
      <c r="I165" s="38"/>
      <c r="J165" s="38"/>
      <c r="K165" s="38"/>
      <c r="L165" s="38"/>
      <c r="M165" s="38"/>
    </row>
    <row r="166" spans="2:13" s="60" customFormat="1" ht="30" customHeight="1">
      <c r="B166" s="55"/>
      <c r="C166" s="61"/>
      <c r="D166" s="47"/>
      <c r="E166" s="47"/>
      <c r="F166" s="47"/>
      <c r="G166" s="47"/>
      <c r="H166" s="47"/>
      <c r="I166" s="38"/>
      <c r="J166" s="38"/>
      <c r="K166" s="38"/>
      <c r="L166" s="38"/>
      <c r="M166" s="38"/>
    </row>
    <row r="167" spans="3:13" ht="30" customHeight="1">
      <c r="C167" s="61"/>
      <c r="D167" s="47"/>
      <c r="E167" s="47"/>
      <c r="F167" s="47"/>
      <c r="G167" s="47"/>
      <c r="H167" s="47"/>
      <c r="I167" s="38"/>
      <c r="J167" s="38"/>
      <c r="K167" s="38"/>
      <c r="L167" s="38"/>
      <c r="M167" s="38"/>
    </row>
    <row r="168" spans="3:13" s="62" customFormat="1" ht="30" customHeight="1">
      <c r="C168" s="61"/>
      <c r="D168" s="47"/>
      <c r="E168" s="47"/>
      <c r="F168" s="47"/>
      <c r="G168" s="47"/>
      <c r="H168" s="47"/>
      <c r="I168" s="38"/>
      <c r="J168" s="38"/>
      <c r="K168" s="38"/>
      <c r="L168" s="38"/>
      <c r="M168" s="38"/>
    </row>
    <row r="169" spans="3:13" s="62" customFormat="1" ht="30" customHeight="1">
      <c r="C169" s="61"/>
      <c r="D169" s="47"/>
      <c r="E169" s="47"/>
      <c r="F169" s="47"/>
      <c r="G169" s="47"/>
      <c r="H169" s="47"/>
      <c r="I169" s="38"/>
      <c r="J169" s="38"/>
      <c r="K169" s="38"/>
      <c r="L169" s="38"/>
      <c r="M169" s="38"/>
    </row>
    <row r="170" spans="2:13" s="60" customFormat="1" ht="30" customHeight="1">
      <c r="B170" s="55"/>
      <c r="C170" s="61"/>
      <c r="D170" s="47"/>
      <c r="E170" s="47"/>
      <c r="F170" s="47"/>
      <c r="G170" s="47"/>
      <c r="H170" s="47"/>
      <c r="I170" s="38"/>
      <c r="J170" s="38"/>
      <c r="K170" s="38"/>
      <c r="L170" s="38"/>
      <c r="M170" s="38"/>
    </row>
    <row r="171" spans="3:13" ht="30" customHeight="1">
      <c r="C171" s="61"/>
      <c r="D171" s="47"/>
      <c r="E171" s="47"/>
      <c r="F171" s="47"/>
      <c r="G171" s="47"/>
      <c r="H171" s="47"/>
      <c r="I171" s="38"/>
      <c r="J171" s="38"/>
      <c r="K171" s="38"/>
      <c r="L171" s="38"/>
      <c r="M171" s="38"/>
    </row>
    <row r="172" spans="3:13" s="62" customFormat="1" ht="30" customHeight="1">
      <c r="C172" s="61"/>
      <c r="D172" s="47"/>
      <c r="E172" s="47"/>
      <c r="F172" s="47"/>
      <c r="G172" s="47"/>
      <c r="H172" s="47"/>
      <c r="I172" s="38"/>
      <c r="J172" s="38"/>
      <c r="K172" s="38"/>
      <c r="L172" s="38"/>
      <c r="M172" s="38"/>
    </row>
    <row r="173" spans="3:13" s="62" customFormat="1" ht="30" customHeight="1">
      <c r="C173" s="61"/>
      <c r="D173" s="47"/>
      <c r="E173" s="47"/>
      <c r="F173" s="47"/>
      <c r="G173" s="47"/>
      <c r="H173" s="47"/>
      <c r="I173" s="38"/>
      <c r="J173" s="38"/>
      <c r="K173" s="38"/>
      <c r="L173" s="38"/>
      <c r="M173" s="38"/>
    </row>
    <row r="174" spans="2:13" s="60" customFormat="1" ht="30" customHeight="1">
      <c r="B174" s="55"/>
      <c r="C174" s="61"/>
      <c r="D174" s="47"/>
      <c r="E174" s="47"/>
      <c r="F174" s="47"/>
      <c r="G174" s="47"/>
      <c r="H174" s="47"/>
      <c r="I174" s="38"/>
      <c r="J174" s="38"/>
      <c r="K174" s="38"/>
      <c r="L174" s="38"/>
      <c r="M174" s="38"/>
    </row>
    <row r="175" spans="3:13" ht="30" customHeight="1">
      <c r="C175" s="61"/>
      <c r="D175" s="47"/>
      <c r="E175" s="47"/>
      <c r="F175" s="47"/>
      <c r="G175" s="47"/>
      <c r="H175" s="47"/>
      <c r="I175" s="38"/>
      <c r="J175" s="38"/>
      <c r="K175" s="38"/>
      <c r="L175" s="38"/>
      <c r="M175" s="38"/>
    </row>
    <row r="176" spans="3:13" s="62" customFormat="1" ht="30" customHeight="1">
      <c r="C176" s="61"/>
      <c r="D176" s="47"/>
      <c r="E176" s="47"/>
      <c r="F176" s="47"/>
      <c r="G176" s="47"/>
      <c r="H176" s="47"/>
      <c r="I176" s="38"/>
      <c r="J176" s="38"/>
      <c r="K176" s="38"/>
      <c r="L176" s="38"/>
      <c r="M176" s="38"/>
    </row>
    <row r="177" spans="3:13" s="62" customFormat="1" ht="30" customHeight="1">
      <c r="C177" s="61"/>
      <c r="D177" s="47"/>
      <c r="E177" s="47"/>
      <c r="F177" s="47"/>
      <c r="G177" s="47"/>
      <c r="H177" s="47"/>
      <c r="I177" s="38"/>
      <c r="J177" s="38"/>
      <c r="K177" s="38"/>
      <c r="L177" s="38"/>
      <c r="M177" s="38"/>
    </row>
    <row r="178" spans="2:13" s="60" customFormat="1" ht="30" customHeight="1">
      <c r="B178" s="55"/>
      <c r="C178" s="61"/>
      <c r="D178" s="47"/>
      <c r="E178" s="47"/>
      <c r="F178" s="47"/>
      <c r="G178" s="47"/>
      <c r="H178" s="47"/>
      <c r="I178" s="38"/>
      <c r="J178" s="38"/>
      <c r="K178" s="38"/>
      <c r="L178" s="38"/>
      <c r="M178" s="38"/>
    </row>
    <row r="179" spans="3:13" ht="30" customHeight="1">
      <c r="C179" s="61"/>
      <c r="D179" s="47"/>
      <c r="E179" s="47"/>
      <c r="F179" s="47"/>
      <c r="G179" s="47"/>
      <c r="H179" s="47"/>
      <c r="I179" s="38"/>
      <c r="J179" s="38"/>
      <c r="K179" s="38"/>
      <c r="L179" s="38"/>
      <c r="M179" s="38"/>
    </row>
    <row r="180" spans="3:13" s="62" customFormat="1" ht="30" customHeight="1">
      <c r="C180" s="61"/>
      <c r="D180" s="47"/>
      <c r="E180" s="47"/>
      <c r="F180" s="47"/>
      <c r="G180" s="47"/>
      <c r="H180" s="47"/>
      <c r="I180" s="38"/>
      <c r="J180" s="38"/>
      <c r="K180" s="38"/>
      <c r="L180" s="38"/>
      <c r="M180" s="38"/>
    </row>
    <row r="181" spans="3:13" s="62" customFormat="1" ht="30" customHeight="1">
      <c r="C181" s="61"/>
      <c r="D181" s="47"/>
      <c r="E181" s="47"/>
      <c r="F181" s="47"/>
      <c r="G181" s="47"/>
      <c r="H181" s="47"/>
      <c r="I181" s="38"/>
      <c r="J181" s="38"/>
      <c r="K181" s="38"/>
      <c r="L181" s="38"/>
      <c r="M181" s="38"/>
    </row>
    <row r="182" spans="2:13" s="60" customFormat="1" ht="30" customHeight="1">
      <c r="B182" s="55"/>
      <c r="C182" s="61"/>
      <c r="D182" s="47"/>
      <c r="E182" s="47"/>
      <c r="F182" s="47"/>
      <c r="G182" s="47"/>
      <c r="H182" s="47"/>
      <c r="I182" s="38"/>
      <c r="J182" s="38"/>
      <c r="K182" s="38"/>
      <c r="L182" s="38"/>
      <c r="M182" s="38"/>
    </row>
    <row r="183" spans="3:13" ht="30" customHeight="1">
      <c r="C183" s="61"/>
      <c r="D183" s="47"/>
      <c r="E183" s="47"/>
      <c r="F183" s="47"/>
      <c r="G183" s="47"/>
      <c r="H183" s="47"/>
      <c r="I183" s="38"/>
      <c r="J183" s="38"/>
      <c r="K183" s="38"/>
      <c r="L183" s="38"/>
      <c r="M183" s="38"/>
    </row>
    <row r="184" spans="3:13" s="62" customFormat="1" ht="30" customHeight="1">
      <c r="C184" s="61"/>
      <c r="D184" s="47"/>
      <c r="E184" s="47"/>
      <c r="F184" s="47"/>
      <c r="G184" s="47"/>
      <c r="H184" s="47"/>
      <c r="I184" s="38"/>
      <c r="J184" s="38"/>
      <c r="K184" s="38"/>
      <c r="L184" s="38"/>
      <c r="M184" s="38"/>
    </row>
    <row r="185" spans="3:13" s="62" customFormat="1" ht="30" customHeight="1">
      <c r="C185" s="61"/>
      <c r="D185" s="47"/>
      <c r="E185" s="47"/>
      <c r="F185" s="47"/>
      <c r="G185" s="47"/>
      <c r="H185" s="47"/>
      <c r="I185" s="38"/>
      <c r="J185" s="38"/>
      <c r="K185" s="38"/>
      <c r="L185" s="38"/>
      <c r="M185" s="38"/>
    </row>
    <row r="186" spans="2:13" s="60" customFormat="1" ht="30" customHeight="1">
      <c r="B186" s="55"/>
      <c r="C186" s="61"/>
      <c r="D186" s="47"/>
      <c r="E186" s="47"/>
      <c r="F186" s="47"/>
      <c r="G186" s="47"/>
      <c r="H186" s="47"/>
      <c r="I186" s="38"/>
      <c r="J186" s="38"/>
      <c r="K186" s="38"/>
      <c r="L186" s="38"/>
      <c r="M186" s="38"/>
    </row>
    <row r="187" spans="3:13" ht="30" customHeight="1">
      <c r="C187" s="61"/>
      <c r="D187" s="47"/>
      <c r="E187" s="47"/>
      <c r="F187" s="47"/>
      <c r="G187" s="47"/>
      <c r="H187" s="47"/>
      <c r="I187" s="38"/>
      <c r="J187" s="38"/>
      <c r="K187" s="38"/>
      <c r="L187" s="38"/>
      <c r="M187" s="38"/>
    </row>
    <row r="188" spans="3:13" s="62" customFormat="1" ht="30" customHeight="1">
      <c r="C188" s="61"/>
      <c r="D188" s="47"/>
      <c r="E188" s="47"/>
      <c r="F188" s="47"/>
      <c r="G188" s="47"/>
      <c r="H188" s="47"/>
      <c r="I188" s="38"/>
      <c r="J188" s="38"/>
      <c r="K188" s="38"/>
      <c r="L188" s="38"/>
      <c r="M188" s="38"/>
    </row>
    <row r="189" spans="3:13" s="62" customFormat="1" ht="30" customHeight="1">
      <c r="C189" s="61"/>
      <c r="D189" s="47"/>
      <c r="E189" s="47"/>
      <c r="F189" s="47"/>
      <c r="G189" s="47"/>
      <c r="H189" s="47"/>
      <c r="I189" s="38"/>
      <c r="J189" s="38"/>
      <c r="K189" s="38"/>
      <c r="L189" s="38"/>
      <c r="M189" s="38"/>
    </row>
    <row r="190" spans="2:13" s="60" customFormat="1" ht="30" customHeight="1">
      <c r="B190" s="55"/>
      <c r="C190" s="61"/>
      <c r="D190" s="47"/>
      <c r="E190" s="47"/>
      <c r="F190" s="47"/>
      <c r="G190" s="47"/>
      <c r="H190" s="47"/>
      <c r="I190" s="38"/>
      <c r="J190" s="38"/>
      <c r="K190" s="38"/>
      <c r="L190" s="38"/>
      <c r="M190" s="38"/>
    </row>
    <row r="191" spans="3:13" ht="30" customHeight="1">
      <c r="C191" s="61"/>
      <c r="D191" s="47"/>
      <c r="E191" s="47"/>
      <c r="F191" s="47"/>
      <c r="G191" s="47"/>
      <c r="H191" s="47"/>
      <c r="I191" s="38"/>
      <c r="J191" s="38"/>
      <c r="K191" s="38"/>
      <c r="L191" s="38"/>
      <c r="M191" s="38"/>
    </row>
    <row r="192" spans="3:13" s="62" customFormat="1" ht="30" customHeight="1">
      <c r="C192" s="61"/>
      <c r="D192" s="47"/>
      <c r="E192" s="47"/>
      <c r="F192" s="47"/>
      <c r="G192" s="47"/>
      <c r="H192" s="47"/>
      <c r="I192" s="38"/>
      <c r="J192" s="38"/>
      <c r="K192" s="38"/>
      <c r="L192" s="38"/>
      <c r="M192" s="38"/>
    </row>
    <row r="193" spans="3:13" s="62" customFormat="1" ht="30" customHeight="1">
      <c r="C193" s="61"/>
      <c r="D193" s="47"/>
      <c r="E193" s="47"/>
      <c r="F193" s="47"/>
      <c r="G193" s="47"/>
      <c r="H193" s="47"/>
      <c r="I193" s="38"/>
      <c r="J193" s="38"/>
      <c r="K193" s="38"/>
      <c r="L193" s="38"/>
      <c r="M193" s="38"/>
    </row>
    <row r="194" spans="2:13" s="60" customFormat="1" ht="30" customHeight="1">
      <c r="B194" s="55"/>
      <c r="C194" s="61"/>
      <c r="D194" s="47"/>
      <c r="E194" s="47"/>
      <c r="F194" s="47"/>
      <c r="G194" s="47"/>
      <c r="H194" s="47"/>
      <c r="I194" s="38"/>
      <c r="J194" s="38"/>
      <c r="K194" s="38"/>
      <c r="L194" s="38"/>
      <c r="M194" s="38"/>
    </row>
    <row r="195" spans="3:13" ht="30" customHeight="1">
      <c r="C195" s="61"/>
      <c r="D195" s="47"/>
      <c r="E195" s="47"/>
      <c r="F195" s="47"/>
      <c r="G195" s="47"/>
      <c r="H195" s="47"/>
      <c r="I195" s="38"/>
      <c r="J195" s="38"/>
      <c r="K195" s="38"/>
      <c r="L195" s="38"/>
      <c r="M195" s="38"/>
    </row>
    <row r="196" spans="3:13" s="62" customFormat="1" ht="30" customHeight="1">
      <c r="C196" s="61"/>
      <c r="D196" s="47"/>
      <c r="E196" s="47"/>
      <c r="F196" s="47"/>
      <c r="G196" s="47"/>
      <c r="H196" s="47"/>
      <c r="I196" s="38"/>
      <c r="J196" s="38"/>
      <c r="K196" s="38"/>
      <c r="L196" s="38"/>
      <c r="M196" s="38"/>
    </row>
    <row r="197" spans="3:13" s="62" customFormat="1" ht="30" customHeight="1">
      <c r="C197" s="61"/>
      <c r="D197" s="47"/>
      <c r="E197" s="47"/>
      <c r="F197" s="47"/>
      <c r="G197" s="47"/>
      <c r="H197" s="47"/>
      <c r="I197" s="38"/>
      <c r="J197" s="38"/>
      <c r="K197" s="38"/>
      <c r="L197" s="38"/>
      <c r="M197" s="38"/>
    </row>
    <row r="198" spans="2:13" s="60" customFormat="1" ht="30" customHeight="1">
      <c r="B198" s="55"/>
      <c r="C198" s="61"/>
      <c r="D198" s="47"/>
      <c r="E198" s="47"/>
      <c r="F198" s="47"/>
      <c r="G198" s="47"/>
      <c r="H198" s="47"/>
      <c r="I198" s="38"/>
      <c r="J198" s="38"/>
      <c r="K198" s="38"/>
      <c r="L198" s="38"/>
      <c r="M198" s="38"/>
    </row>
    <row r="199" spans="3:13" ht="30" customHeight="1">
      <c r="C199" s="61"/>
      <c r="D199" s="47"/>
      <c r="E199" s="47"/>
      <c r="F199" s="47"/>
      <c r="G199" s="47"/>
      <c r="H199" s="47"/>
      <c r="I199" s="38"/>
      <c r="J199" s="38"/>
      <c r="K199" s="38"/>
      <c r="L199" s="38"/>
      <c r="M199" s="38"/>
    </row>
    <row r="200" spans="3:13" s="62" customFormat="1" ht="30" customHeight="1">
      <c r="C200" s="61"/>
      <c r="D200" s="47"/>
      <c r="E200" s="47"/>
      <c r="F200" s="47"/>
      <c r="G200" s="47"/>
      <c r="H200" s="47"/>
      <c r="I200" s="38"/>
      <c r="J200" s="38"/>
      <c r="K200" s="38"/>
      <c r="L200" s="38"/>
      <c r="M200" s="38"/>
    </row>
    <row r="201" spans="3:13" s="62" customFormat="1" ht="30" customHeight="1">
      <c r="C201" s="61"/>
      <c r="D201" s="47"/>
      <c r="E201" s="47"/>
      <c r="F201" s="47"/>
      <c r="G201" s="47"/>
      <c r="H201" s="47"/>
      <c r="I201" s="38"/>
      <c r="J201" s="38"/>
      <c r="K201" s="38"/>
      <c r="L201" s="38"/>
      <c r="M201" s="38"/>
    </row>
    <row r="202" spans="2:13" s="60" customFormat="1" ht="30" customHeight="1">
      <c r="B202" s="55"/>
      <c r="C202" s="61"/>
      <c r="D202" s="47"/>
      <c r="E202" s="47"/>
      <c r="F202" s="47"/>
      <c r="G202" s="47"/>
      <c r="H202" s="47"/>
      <c r="I202" s="38"/>
      <c r="J202" s="38"/>
      <c r="K202" s="38"/>
      <c r="L202" s="38"/>
      <c r="M202" s="38"/>
    </row>
    <row r="203" spans="3:13" ht="30" customHeight="1">
      <c r="C203" s="61"/>
      <c r="D203" s="47"/>
      <c r="E203" s="47"/>
      <c r="F203" s="47"/>
      <c r="G203" s="47"/>
      <c r="H203" s="47"/>
      <c r="I203" s="38"/>
      <c r="J203" s="38"/>
      <c r="K203" s="38"/>
      <c r="L203" s="38"/>
      <c r="M203" s="38"/>
    </row>
    <row r="204" spans="3:13" s="62" customFormat="1" ht="30" customHeight="1">
      <c r="C204" s="61"/>
      <c r="D204" s="47"/>
      <c r="E204" s="47"/>
      <c r="F204" s="47"/>
      <c r="G204" s="47"/>
      <c r="H204" s="47"/>
      <c r="I204" s="38"/>
      <c r="J204" s="38"/>
      <c r="K204" s="38"/>
      <c r="L204" s="38"/>
      <c r="M204" s="38"/>
    </row>
    <row r="205" spans="3:13" s="62" customFormat="1" ht="30" customHeight="1">
      <c r="C205" s="61"/>
      <c r="D205" s="47"/>
      <c r="E205" s="47"/>
      <c r="F205" s="47"/>
      <c r="G205" s="47"/>
      <c r="H205" s="47"/>
      <c r="I205" s="38"/>
      <c r="J205" s="38"/>
      <c r="K205" s="38"/>
      <c r="L205" s="38"/>
      <c r="M205" s="38"/>
    </row>
    <row r="206" spans="2:13" s="60" customFormat="1" ht="30" customHeight="1">
      <c r="B206" s="55"/>
      <c r="C206" s="61"/>
      <c r="D206" s="47"/>
      <c r="E206" s="47"/>
      <c r="F206" s="47"/>
      <c r="G206" s="47"/>
      <c r="H206" s="47"/>
      <c r="I206" s="38"/>
      <c r="J206" s="38"/>
      <c r="K206" s="38"/>
      <c r="L206" s="38"/>
      <c r="M206" s="38"/>
    </row>
    <row r="207" spans="3:13" ht="30" customHeight="1">
      <c r="C207" s="61"/>
      <c r="D207" s="47"/>
      <c r="E207" s="47"/>
      <c r="F207" s="47"/>
      <c r="G207" s="47"/>
      <c r="H207" s="47"/>
      <c r="I207" s="38"/>
      <c r="J207" s="38"/>
      <c r="K207" s="38"/>
      <c r="L207" s="38"/>
      <c r="M207" s="38"/>
    </row>
    <row r="208" spans="3:13" s="62" customFormat="1" ht="30" customHeight="1">
      <c r="C208" s="61"/>
      <c r="D208" s="47"/>
      <c r="E208" s="47"/>
      <c r="F208" s="47"/>
      <c r="G208" s="47"/>
      <c r="H208" s="47"/>
      <c r="I208" s="38"/>
      <c r="J208" s="38"/>
      <c r="K208" s="38"/>
      <c r="L208" s="38"/>
      <c r="M208" s="38"/>
    </row>
    <row r="209" spans="3:13" s="62" customFormat="1" ht="30" customHeight="1">
      <c r="C209" s="61"/>
      <c r="D209" s="47"/>
      <c r="E209" s="47"/>
      <c r="F209" s="47"/>
      <c r="G209" s="47"/>
      <c r="H209" s="47"/>
      <c r="I209" s="38"/>
      <c r="J209" s="38"/>
      <c r="K209" s="38"/>
      <c r="L209" s="38"/>
      <c r="M209" s="38"/>
    </row>
    <row r="210" spans="2:13" s="60" customFormat="1" ht="30" customHeight="1">
      <c r="B210" s="55"/>
      <c r="C210" s="61"/>
      <c r="D210" s="47"/>
      <c r="E210" s="47"/>
      <c r="F210" s="47"/>
      <c r="G210" s="47"/>
      <c r="H210" s="47"/>
      <c r="I210" s="38"/>
      <c r="J210" s="38"/>
      <c r="K210" s="38"/>
      <c r="L210" s="38"/>
      <c r="M210" s="38"/>
    </row>
    <row r="211" spans="3:13" ht="30" customHeight="1">
      <c r="C211" s="61"/>
      <c r="D211" s="47"/>
      <c r="E211" s="47"/>
      <c r="F211" s="47"/>
      <c r="G211" s="47"/>
      <c r="H211" s="47"/>
      <c r="I211" s="38"/>
      <c r="J211" s="38"/>
      <c r="K211" s="38"/>
      <c r="L211" s="38"/>
      <c r="M211" s="38"/>
    </row>
    <row r="212" spans="3:13" s="62" customFormat="1" ht="30" customHeight="1">
      <c r="C212" s="61"/>
      <c r="D212" s="47"/>
      <c r="E212" s="47"/>
      <c r="F212" s="47"/>
      <c r="G212" s="47"/>
      <c r="H212" s="47"/>
      <c r="I212" s="38"/>
      <c r="J212" s="38"/>
      <c r="K212" s="38"/>
      <c r="L212" s="38"/>
      <c r="M212" s="38"/>
    </row>
    <row r="213" spans="3:13" s="62" customFormat="1" ht="30" customHeight="1">
      <c r="C213" s="61"/>
      <c r="D213" s="47"/>
      <c r="E213" s="47"/>
      <c r="F213" s="47"/>
      <c r="G213" s="47"/>
      <c r="H213" s="47"/>
      <c r="I213" s="38"/>
      <c r="J213" s="38"/>
      <c r="K213" s="38"/>
      <c r="L213" s="38"/>
      <c r="M213" s="38"/>
    </row>
    <row r="214" spans="2:13" s="60" customFormat="1" ht="30" customHeight="1">
      <c r="B214" s="55"/>
      <c r="C214" s="61"/>
      <c r="D214" s="47"/>
      <c r="E214" s="47"/>
      <c r="F214" s="47"/>
      <c r="G214" s="47"/>
      <c r="H214" s="47"/>
      <c r="I214" s="38"/>
      <c r="J214" s="38"/>
      <c r="K214" s="38"/>
      <c r="L214" s="38"/>
      <c r="M214" s="38"/>
    </row>
    <row r="215" spans="3:13" ht="30" customHeight="1">
      <c r="C215" s="61"/>
      <c r="D215" s="47"/>
      <c r="E215" s="47"/>
      <c r="F215" s="47"/>
      <c r="G215" s="47"/>
      <c r="H215" s="47"/>
      <c r="I215" s="38"/>
      <c r="J215" s="38"/>
      <c r="K215" s="38"/>
      <c r="L215" s="38"/>
      <c r="M215" s="38"/>
    </row>
    <row r="216" spans="3:13" s="62" customFormat="1" ht="30" customHeight="1">
      <c r="C216" s="61"/>
      <c r="D216" s="47"/>
      <c r="E216" s="47"/>
      <c r="F216" s="47"/>
      <c r="G216" s="47"/>
      <c r="H216" s="47"/>
      <c r="I216" s="38"/>
      <c r="J216" s="38"/>
      <c r="K216" s="38"/>
      <c r="L216" s="38"/>
      <c r="M216" s="38"/>
    </row>
    <row r="217" spans="3:13" s="62" customFormat="1" ht="30" customHeight="1">
      <c r="C217" s="61"/>
      <c r="D217" s="47"/>
      <c r="E217" s="47"/>
      <c r="F217" s="47"/>
      <c r="G217" s="47"/>
      <c r="H217" s="47"/>
      <c r="I217" s="38"/>
      <c r="J217" s="38"/>
      <c r="K217" s="38"/>
      <c r="L217" s="38"/>
      <c r="M217" s="38"/>
    </row>
    <row r="218" spans="2:13" s="60" customFormat="1" ht="30" customHeight="1">
      <c r="B218" s="55"/>
      <c r="C218" s="61"/>
      <c r="D218" s="47"/>
      <c r="E218" s="47"/>
      <c r="F218" s="47"/>
      <c r="G218" s="47"/>
      <c r="H218" s="47"/>
      <c r="I218" s="38"/>
      <c r="J218" s="38"/>
      <c r="K218" s="38"/>
      <c r="L218" s="38"/>
      <c r="M218" s="38"/>
    </row>
    <row r="219" spans="3:13" ht="30" customHeight="1">
      <c r="C219" s="61"/>
      <c r="D219" s="47"/>
      <c r="E219" s="47"/>
      <c r="F219" s="47"/>
      <c r="G219" s="47"/>
      <c r="H219" s="47"/>
      <c r="I219" s="38"/>
      <c r="J219" s="38"/>
      <c r="K219" s="38"/>
      <c r="L219" s="38"/>
      <c r="M219" s="38"/>
    </row>
    <row r="220" spans="3:13" s="62" customFormat="1" ht="30" customHeight="1">
      <c r="C220" s="61"/>
      <c r="D220" s="47"/>
      <c r="E220" s="47"/>
      <c r="F220" s="47"/>
      <c r="G220" s="47"/>
      <c r="H220" s="47"/>
      <c r="I220" s="38"/>
      <c r="J220" s="38"/>
      <c r="K220" s="38"/>
      <c r="L220" s="38"/>
      <c r="M220" s="38"/>
    </row>
    <row r="221" spans="3:13" s="62" customFormat="1" ht="30" customHeight="1">
      <c r="C221" s="61"/>
      <c r="D221" s="47"/>
      <c r="E221" s="47"/>
      <c r="F221" s="47"/>
      <c r="G221" s="47"/>
      <c r="H221" s="47"/>
      <c r="I221" s="38"/>
      <c r="J221" s="38"/>
      <c r="K221" s="38"/>
      <c r="L221" s="38"/>
      <c r="M221" s="38"/>
    </row>
    <row r="222" spans="2:13" s="60" customFormat="1" ht="30" customHeight="1">
      <c r="B222" s="55"/>
      <c r="C222" s="61"/>
      <c r="D222" s="47"/>
      <c r="E222" s="47"/>
      <c r="F222" s="47"/>
      <c r="G222" s="47"/>
      <c r="H222" s="47"/>
      <c r="I222" s="38"/>
      <c r="J222" s="38"/>
      <c r="K222" s="38"/>
      <c r="L222" s="38"/>
      <c r="M222" s="38"/>
    </row>
    <row r="223" spans="3:13" ht="30" customHeight="1">
      <c r="C223" s="61"/>
      <c r="D223" s="47"/>
      <c r="E223" s="47"/>
      <c r="F223" s="47"/>
      <c r="G223" s="47"/>
      <c r="H223" s="47"/>
      <c r="I223" s="38"/>
      <c r="J223" s="38"/>
      <c r="K223" s="38"/>
      <c r="L223" s="38"/>
      <c r="M223" s="38"/>
    </row>
    <row r="224" spans="3:13" s="62" customFormat="1" ht="30" customHeight="1">
      <c r="C224" s="61"/>
      <c r="D224" s="47"/>
      <c r="E224" s="47"/>
      <c r="F224" s="47"/>
      <c r="G224" s="47"/>
      <c r="H224" s="47"/>
      <c r="I224" s="38"/>
      <c r="J224" s="38"/>
      <c r="K224" s="38"/>
      <c r="L224" s="38"/>
      <c r="M224" s="38"/>
    </row>
    <row r="225" spans="3:13" s="62" customFormat="1" ht="30" customHeight="1">
      <c r="C225" s="61"/>
      <c r="D225" s="47"/>
      <c r="E225" s="47"/>
      <c r="F225" s="47"/>
      <c r="G225" s="47"/>
      <c r="H225" s="47"/>
      <c r="I225" s="38"/>
      <c r="J225" s="38"/>
      <c r="K225" s="38"/>
      <c r="L225" s="38"/>
      <c r="M225" s="38"/>
    </row>
    <row r="226" spans="2:13" s="60" customFormat="1" ht="30" customHeight="1">
      <c r="B226" s="55"/>
      <c r="C226" s="61"/>
      <c r="D226" s="47"/>
      <c r="E226" s="47"/>
      <c r="F226" s="47"/>
      <c r="G226" s="47"/>
      <c r="H226" s="47"/>
      <c r="I226" s="38"/>
      <c r="J226" s="38"/>
      <c r="K226" s="38"/>
      <c r="L226" s="38"/>
      <c r="M226" s="38"/>
    </row>
    <row r="227" spans="3:13" ht="30" customHeight="1">
      <c r="C227" s="61"/>
      <c r="D227" s="47"/>
      <c r="E227" s="47"/>
      <c r="F227" s="47"/>
      <c r="G227" s="47"/>
      <c r="H227" s="47"/>
      <c r="I227" s="38"/>
      <c r="J227" s="38"/>
      <c r="K227" s="38"/>
      <c r="L227" s="38"/>
      <c r="M227" s="38"/>
    </row>
    <row r="228" spans="3:13" s="62" customFormat="1" ht="30" customHeight="1">
      <c r="C228" s="61"/>
      <c r="D228" s="47"/>
      <c r="E228" s="47"/>
      <c r="F228" s="47"/>
      <c r="G228" s="47"/>
      <c r="H228" s="47"/>
      <c r="I228" s="38"/>
      <c r="J228" s="38"/>
      <c r="K228" s="38"/>
      <c r="L228" s="38"/>
      <c r="M228" s="38"/>
    </row>
    <row r="229" spans="3:13" s="62" customFormat="1" ht="30" customHeight="1">
      <c r="C229" s="61"/>
      <c r="D229" s="47"/>
      <c r="E229" s="47"/>
      <c r="F229" s="47"/>
      <c r="G229" s="47"/>
      <c r="H229" s="47"/>
      <c r="I229" s="38"/>
      <c r="J229" s="38"/>
      <c r="K229" s="38"/>
      <c r="L229" s="38"/>
      <c r="M229" s="38"/>
    </row>
    <row r="230" spans="2:13" s="60" customFormat="1" ht="30" customHeight="1">
      <c r="B230" s="55"/>
      <c r="C230" s="61"/>
      <c r="D230" s="47"/>
      <c r="E230" s="47"/>
      <c r="F230" s="47"/>
      <c r="G230" s="47"/>
      <c r="H230" s="47"/>
      <c r="I230" s="38"/>
      <c r="J230" s="38"/>
      <c r="K230" s="38"/>
      <c r="L230" s="38"/>
      <c r="M230" s="38"/>
    </row>
    <row r="231" spans="3:13" ht="30" customHeight="1">
      <c r="C231" s="61"/>
      <c r="D231" s="47"/>
      <c r="E231" s="47"/>
      <c r="F231" s="47"/>
      <c r="G231" s="47"/>
      <c r="H231" s="47"/>
      <c r="I231" s="38"/>
      <c r="J231" s="38"/>
      <c r="K231" s="38"/>
      <c r="L231" s="38"/>
      <c r="M231" s="38"/>
    </row>
    <row r="232" spans="3:13" s="62" customFormat="1" ht="30" customHeight="1">
      <c r="C232" s="61"/>
      <c r="D232" s="47"/>
      <c r="E232" s="47"/>
      <c r="F232" s="47"/>
      <c r="G232" s="47"/>
      <c r="H232" s="47"/>
      <c r="I232" s="38"/>
      <c r="J232" s="38"/>
      <c r="K232" s="38"/>
      <c r="L232" s="38"/>
      <c r="M232" s="38"/>
    </row>
    <row r="233" spans="3:13" s="62" customFormat="1" ht="30" customHeight="1">
      <c r="C233" s="61"/>
      <c r="D233" s="47"/>
      <c r="E233" s="47"/>
      <c r="F233" s="47"/>
      <c r="G233" s="47"/>
      <c r="H233" s="47"/>
      <c r="I233" s="38"/>
      <c r="J233" s="38"/>
      <c r="K233" s="38"/>
      <c r="L233" s="38"/>
      <c r="M233" s="38"/>
    </row>
    <row r="234" spans="2:13" s="60" customFormat="1" ht="30" customHeight="1">
      <c r="B234" s="55"/>
      <c r="C234" s="61"/>
      <c r="D234" s="47"/>
      <c r="E234" s="47"/>
      <c r="F234" s="47"/>
      <c r="G234" s="47"/>
      <c r="H234" s="47"/>
      <c r="I234" s="38"/>
      <c r="J234" s="38"/>
      <c r="K234" s="38"/>
      <c r="L234" s="38"/>
      <c r="M234" s="38"/>
    </row>
    <row r="235" spans="3:13" ht="30" customHeight="1">
      <c r="C235" s="61"/>
      <c r="D235" s="47"/>
      <c r="E235" s="47"/>
      <c r="F235" s="47"/>
      <c r="G235" s="47"/>
      <c r="H235" s="47"/>
      <c r="I235" s="38"/>
      <c r="J235" s="38"/>
      <c r="K235" s="38"/>
      <c r="L235" s="38"/>
      <c r="M235" s="38"/>
    </row>
    <row r="236" spans="3:13" s="62" customFormat="1" ht="30" customHeight="1">
      <c r="C236" s="61"/>
      <c r="D236" s="47"/>
      <c r="E236" s="47"/>
      <c r="F236" s="47"/>
      <c r="G236" s="47"/>
      <c r="H236" s="47"/>
      <c r="I236" s="38"/>
      <c r="J236" s="38"/>
      <c r="K236" s="38"/>
      <c r="L236" s="38"/>
      <c r="M236" s="38"/>
    </row>
    <row r="237" spans="3:13" s="62" customFormat="1" ht="30" customHeight="1">
      <c r="C237" s="61"/>
      <c r="D237" s="47"/>
      <c r="E237" s="47"/>
      <c r="F237" s="47"/>
      <c r="G237" s="47"/>
      <c r="H237" s="47"/>
      <c r="I237" s="38"/>
      <c r="J237" s="38"/>
      <c r="K237" s="38"/>
      <c r="L237" s="38"/>
      <c r="M237" s="38"/>
    </row>
    <row r="238" spans="2:13" s="60" customFormat="1" ht="30" customHeight="1">
      <c r="B238" s="55"/>
      <c r="C238" s="61"/>
      <c r="D238" s="47"/>
      <c r="E238" s="47"/>
      <c r="F238" s="47"/>
      <c r="G238" s="47"/>
      <c r="H238" s="47"/>
      <c r="I238" s="38"/>
      <c r="J238" s="38"/>
      <c r="K238" s="38"/>
      <c r="L238" s="38"/>
      <c r="M238" s="38"/>
    </row>
    <row r="239" spans="3:13" ht="30" customHeight="1">
      <c r="C239" s="61"/>
      <c r="D239" s="47"/>
      <c r="E239" s="47"/>
      <c r="F239" s="47"/>
      <c r="G239" s="47"/>
      <c r="H239" s="47"/>
      <c r="I239" s="38"/>
      <c r="J239" s="38"/>
      <c r="K239" s="38"/>
      <c r="L239" s="38"/>
      <c r="M239" s="38"/>
    </row>
    <row r="240" spans="3:13" s="62" customFormat="1" ht="30" customHeight="1">
      <c r="C240" s="61"/>
      <c r="D240" s="47"/>
      <c r="E240" s="47"/>
      <c r="F240" s="47"/>
      <c r="G240" s="47"/>
      <c r="H240" s="47"/>
      <c r="I240" s="38"/>
      <c r="J240" s="38"/>
      <c r="K240" s="38"/>
      <c r="L240" s="38"/>
      <c r="M240" s="38"/>
    </row>
    <row r="241" spans="3:13" s="62" customFormat="1" ht="30" customHeight="1">
      <c r="C241" s="61"/>
      <c r="D241" s="47"/>
      <c r="E241" s="47"/>
      <c r="F241" s="47"/>
      <c r="G241" s="47"/>
      <c r="H241" s="47"/>
      <c r="I241" s="38"/>
      <c r="J241" s="38"/>
      <c r="K241" s="38"/>
      <c r="L241" s="38"/>
      <c r="M241" s="38"/>
    </row>
    <row r="242" spans="2:13" s="60" customFormat="1" ht="30" customHeight="1">
      <c r="B242" s="55"/>
      <c r="C242" s="61"/>
      <c r="D242" s="47"/>
      <c r="E242" s="47"/>
      <c r="F242" s="47"/>
      <c r="G242" s="47"/>
      <c r="H242" s="47"/>
      <c r="I242" s="38"/>
      <c r="J242" s="38"/>
      <c r="K242" s="38"/>
      <c r="L242" s="38"/>
      <c r="M242" s="38"/>
    </row>
    <row r="243" spans="3:13" ht="30" customHeight="1">
      <c r="C243" s="61"/>
      <c r="D243" s="47"/>
      <c r="E243" s="47"/>
      <c r="F243" s="47"/>
      <c r="G243" s="47"/>
      <c r="H243" s="47"/>
      <c r="I243" s="38"/>
      <c r="J243" s="38"/>
      <c r="K243" s="38"/>
      <c r="L243" s="38"/>
      <c r="M243" s="38"/>
    </row>
    <row r="244" spans="3:13" s="62" customFormat="1" ht="30" customHeight="1">
      <c r="C244" s="61"/>
      <c r="D244" s="47"/>
      <c r="E244" s="47"/>
      <c r="F244" s="47"/>
      <c r="G244" s="47"/>
      <c r="H244" s="47"/>
      <c r="I244" s="38"/>
      <c r="J244" s="38"/>
      <c r="K244" s="38"/>
      <c r="L244" s="38"/>
      <c r="M244" s="38"/>
    </row>
    <row r="245" spans="3:13" s="62" customFormat="1" ht="30" customHeight="1">
      <c r="C245" s="61"/>
      <c r="D245" s="47"/>
      <c r="E245" s="47"/>
      <c r="F245" s="47"/>
      <c r="G245" s="47"/>
      <c r="H245" s="47"/>
      <c r="I245" s="38"/>
      <c r="J245" s="38"/>
      <c r="K245" s="38"/>
      <c r="L245" s="38"/>
      <c r="M245" s="38"/>
    </row>
    <row r="246" spans="2:13" s="60" customFormat="1" ht="30" customHeight="1">
      <c r="B246" s="55"/>
      <c r="C246" s="61"/>
      <c r="D246" s="47"/>
      <c r="E246" s="47"/>
      <c r="F246" s="47"/>
      <c r="G246" s="47"/>
      <c r="H246" s="47"/>
      <c r="I246" s="38"/>
      <c r="J246" s="38"/>
      <c r="K246" s="38"/>
      <c r="L246" s="38"/>
      <c r="M246" s="38"/>
    </row>
    <row r="247" spans="3:13" ht="30" customHeight="1">
      <c r="C247" s="61"/>
      <c r="D247" s="47"/>
      <c r="E247" s="47"/>
      <c r="F247" s="47"/>
      <c r="G247" s="47"/>
      <c r="H247" s="47"/>
      <c r="I247" s="38"/>
      <c r="J247" s="38"/>
      <c r="K247" s="38"/>
      <c r="L247" s="38"/>
      <c r="M247" s="38"/>
    </row>
    <row r="248" spans="3:13" s="62" customFormat="1" ht="30" customHeight="1">
      <c r="C248" s="61"/>
      <c r="D248" s="47"/>
      <c r="E248" s="47"/>
      <c r="F248" s="47"/>
      <c r="G248" s="47"/>
      <c r="H248" s="47"/>
      <c r="I248" s="38"/>
      <c r="J248" s="38"/>
      <c r="K248" s="38"/>
      <c r="L248" s="38"/>
      <c r="M248" s="38"/>
    </row>
    <row r="249" spans="3:13" s="62" customFormat="1" ht="30" customHeight="1">
      <c r="C249" s="61"/>
      <c r="D249" s="47"/>
      <c r="E249" s="47"/>
      <c r="F249" s="47"/>
      <c r="G249" s="47"/>
      <c r="H249" s="47"/>
      <c r="I249" s="38"/>
      <c r="J249" s="38"/>
      <c r="K249" s="38"/>
      <c r="L249" s="38"/>
      <c r="M249" s="38"/>
    </row>
    <row r="250" spans="2:13" s="60" customFormat="1" ht="30" customHeight="1">
      <c r="B250" s="55"/>
      <c r="C250" s="61"/>
      <c r="D250" s="47"/>
      <c r="E250" s="47"/>
      <c r="F250" s="47"/>
      <c r="G250" s="47"/>
      <c r="H250" s="47"/>
      <c r="I250" s="38"/>
      <c r="J250" s="38"/>
      <c r="K250" s="38"/>
      <c r="L250" s="38"/>
      <c r="M250" s="38"/>
    </row>
    <row r="251" spans="3:13" ht="30" customHeight="1">
      <c r="C251" s="61"/>
      <c r="D251" s="47"/>
      <c r="E251" s="47"/>
      <c r="F251" s="47"/>
      <c r="G251" s="47"/>
      <c r="H251" s="47"/>
      <c r="I251" s="38"/>
      <c r="J251" s="38"/>
      <c r="K251" s="38"/>
      <c r="L251" s="38"/>
      <c r="M251" s="38"/>
    </row>
    <row r="252" spans="3:13" s="62" customFormat="1" ht="30" customHeight="1">
      <c r="C252" s="61"/>
      <c r="D252" s="47"/>
      <c r="E252" s="47"/>
      <c r="F252" s="47"/>
      <c r="G252" s="47"/>
      <c r="H252" s="47"/>
      <c r="I252" s="38"/>
      <c r="J252" s="38"/>
      <c r="K252" s="38"/>
      <c r="L252" s="38"/>
      <c r="M252" s="38"/>
    </row>
    <row r="253" spans="3:13" s="62" customFormat="1" ht="30" customHeight="1">
      <c r="C253" s="61"/>
      <c r="D253" s="47"/>
      <c r="E253" s="47"/>
      <c r="F253" s="47"/>
      <c r="G253" s="47"/>
      <c r="H253" s="47"/>
      <c r="I253" s="38"/>
      <c r="J253" s="38"/>
      <c r="K253" s="38"/>
      <c r="L253" s="38"/>
      <c r="M253" s="38"/>
    </row>
    <row r="254" spans="2:13" s="60" customFormat="1" ht="30" customHeight="1">
      <c r="B254" s="55"/>
      <c r="C254" s="61"/>
      <c r="D254" s="47"/>
      <c r="E254" s="47"/>
      <c r="F254" s="47"/>
      <c r="G254" s="47"/>
      <c r="H254" s="47"/>
      <c r="I254" s="38"/>
      <c r="J254" s="38"/>
      <c r="K254" s="38"/>
      <c r="L254" s="38"/>
      <c r="M254" s="38"/>
    </row>
    <row r="255" spans="3:13" ht="30" customHeight="1">
      <c r="C255" s="61"/>
      <c r="D255" s="47"/>
      <c r="E255" s="47"/>
      <c r="F255" s="47"/>
      <c r="G255" s="47"/>
      <c r="H255" s="47"/>
      <c r="I255" s="38"/>
      <c r="J255" s="38"/>
      <c r="K255" s="38"/>
      <c r="L255" s="38"/>
      <c r="M255" s="38"/>
    </row>
    <row r="256" spans="3:13" s="62" customFormat="1" ht="30" customHeight="1">
      <c r="C256" s="61"/>
      <c r="D256" s="47"/>
      <c r="E256" s="47"/>
      <c r="F256" s="47"/>
      <c r="G256" s="47"/>
      <c r="H256" s="47"/>
      <c r="I256" s="38"/>
      <c r="J256" s="38"/>
      <c r="K256" s="38"/>
      <c r="L256" s="38"/>
      <c r="M256" s="38"/>
    </row>
    <row r="257" spans="3:13" s="62" customFormat="1" ht="30" customHeight="1">
      <c r="C257" s="61"/>
      <c r="D257" s="47"/>
      <c r="E257" s="47"/>
      <c r="F257" s="47"/>
      <c r="G257" s="47"/>
      <c r="H257" s="47"/>
      <c r="I257" s="38"/>
      <c r="J257" s="38"/>
      <c r="K257" s="38"/>
      <c r="L257" s="38"/>
      <c r="M257" s="38"/>
    </row>
    <row r="258" spans="2:13" s="60" customFormat="1" ht="30" customHeight="1">
      <c r="B258" s="55"/>
      <c r="C258" s="61"/>
      <c r="D258" s="47"/>
      <c r="E258" s="47"/>
      <c r="F258" s="47"/>
      <c r="G258" s="47"/>
      <c r="H258" s="47"/>
      <c r="I258" s="38"/>
      <c r="J258" s="38"/>
      <c r="K258" s="38"/>
      <c r="L258" s="38"/>
      <c r="M258" s="38"/>
    </row>
    <row r="259" spans="3:13" ht="30" customHeight="1">
      <c r="C259" s="61"/>
      <c r="D259" s="47"/>
      <c r="E259" s="47"/>
      <c r="F259" s="47"/>
      <c r="G259" s="47"/>
      <c r="H259" s="47"/>
      <c r="I259" s="38"/>
      <c r="J259" s="38"/>
      <c r="K259" s="38"/>
      <c r="L259" s="38"/>
      <c r="M259" s="38"/>
    </row>
    <row r="260" spans="3:13" s="62" customFormat="1" ht="30" customHeight="1">
      <c r="C260" s="61"/>
      <c r="D260" s="47"/>
      <c r="E260" s="47"/>
      <c r="F260" s="47"/>
      <c r="G260" s="47"/>
      <c r="H260" s="47"/>
      <c r="I260" s="38"/>
      <c r="J260" s="38"/>
      <c r="K260" s="38"/>
      <c r="L260" s="38"/>
      <c r="M260" s="38"/>
    </row>
    <row r="261" spans="3:13" s="62" customFormat="1" ht="30" customHeight="1">
      <c r="C261" s="61"/>
      <c r="D261" s="47"/>
      <c r="E261" s="47"/>
      <c r="F261" s="47"/>
      <c r="G261" s="47"/>
      <c r="H261" s="47"/>
      <c r="I261" s="38"/>
      <c r="J261" s="38"/>
      <c r="K261" s="38"/>
      <c r="L261" s="38"/>
      <c r="M261" s="38"/>
    </row>
    <row r="262" spans="2:13" s="60" customFormat="1" ht="30" customHeight="1">
      <c r="B262" s="55"/>
      <c r="C262" s="61"/>
      <c r="D262" s="47"/>
      <c r="E262" s="47"/>
      <c r="F262" s="47"/>
      <c r="G262" s="47"/>
      <c r="H262" s="47"/>
      <c r="I262" s="38"/>
      <c r="J262" s="38"/>
      <c r="K262" s="38"/>
      <c r="L262" s="38"/>
      <c r="M262" s="38"/>
    </row>
    <row r="263" spans="3:13" ht="30" customHeight="1">
      <c r="C263" s="61"/>
      <c r="D263" s="47"/>
      <c r="E263" s="47"/>
      <c r="F263" s="47"/>
      <c r="G263" s="47"/>
      <c r="H263" s="47"/>
      <c r="I263" s="38"/>
      <c r="J263" s="38"/>
      <c r="K263" s="38"/>
      <c r="L263" s="38"/>
      <c r="M263" s="38"/>
    </row>
    <row r="264" spans="3:13" s="62" customFormat="1" ht="30" customHeight="1">
      <c r="C264" s="61"/>
      <c r="D264" s="47"/>
      <c r="E264" s="47"/>
      <c r="F264" s="47"/>
      <c r="G264" s="47"/>
      <c r="H264" s="47"/>
      <c r="I264" s="38"/>
      <c r="J264" s="38"/>
      <c r="K264" s="38"/>
      <c r="L264" s="38"/>
      <c r="M264" s="38"/>
    </row>
    <row r="265" spans="3:13" s="62" customFormat="1" ht="30" customHeight="1">
      <c r="C265" s="61"/>
      <c r="D265" s="47"/>
      <c r="E265" s="47"/>
      <c r="F265" s="47"/>
      <c r="G265" s="47"/>
      <c r="H265" s="47"/>
      <c r="I265" s="38"/>
      <c r="J265" s="38"/>
      <c r="K265" s="38"/>
      <c r="L265" s="38"/>
      <c r="M265" s="38"/>
    </row>
    <row r="266" spans="2:13" s="60" customFormat="1" ht="30" customHeight="1">
      <c r="B266" s="55"/>
      <c r="C266" s="61"/>
      <c r="D266" s="47"/>
      <c r="E266" s="47"/>
      <c r="F266" s="47"/>
      <c r="G266" s="47"/>
      <c r="H266" s="47"/>
      <c r="I266" s="38"/>
      <c r="J266" s="38"/>
      <c r="K266" s="38"/>
      <c r="L266" s="38"/>
      <c r="M266" s="38"/>
    </row>
    <row r="267" spans="3:13" ht="30" customHeight="1">
      <c r="C267" s="61"/>
      <c r="D267" s="47"/>
      <c r="E267" s="47"/>
      <c r="F267" s="47"/>
      <c r="G267" s="47"/>
      <c r="H267" s="47"/>
      <c r="I267" s="38"/>
      <c r="J267" s="38"/>
      <c r="K267" s="38"/>
      <c r="L267" s="38"/>
      <c r="M267" s="38"/>
    </row>
    <row r="268" spans="3:13" s="62" customFormat="1" ht="30" customHeight="1">
      <c r="C268" s="61"/>
      <c r="D268" s="47"/>
      <c r="E268" s="47"/>
      <c r="F268" s="47"/>
      <c r="G268" s="47"/>
      <c r="H268" s="47"/>
      <c r="I268" s="38"/>
      <c r="J268" s="38"/>
      <c r="K268" s="38"/>
      <c r="L268" s="38"/>
      <c r="M268" s="38"/>
    </row>
    <row r="269" spans="3:13" s="62" customFormat="1" ht="30" customHeight="1">
      <c r="C269" s="61"/>
      <c r="D269" s="47"/>
      <c r="E269" s="47"/>
      <c r="F269" s="47"/>
      <c r="G269" s="47"/>
      <c r="H269" s="47"/>
      <c r="I269" s="38"/>
      <c r="J269" s="38"/>
      <c r="K269" s="38"/>
      <c r="L269" s="38"/>
      <c r="M269" s="38"/>
    </row>
    <row r="270" spans="2:13" s="60" customFormat="1" ht="30" customHeight="1">
      <c r="B270" s="55"/>
      <c r="C270" s="61"/>
      <c r="D270" s="47"/>
      <c r="E270" s="47"/>
      <c r="F270" s="47"/>
      <c r="G270" s="47"/>
      <c r="H270" s="47"/>
      <c r="I270" s="38"/>
      <c r="J270" s="38"/>
      <c r="K270" s="38"/>
      <c r="L270" s="38"/>
      <c r="M270" s="38"/>
    </row>
    <row r="271" spans="3:13" ht="30" customHeight="1">
      <c r="C271" s="61"/>
      <c r="D271" s="47"/>
      <c r="E271" s="47"/>
      <c r="F271" s="47"/>
      <c r="G271" s="47"/>
      <c r="H271" s="47"/>
      <c r="I271" s="38"/>
      <c r="J271" s="38"/>
      <c r="K271" s="38"/>
      <c r="L271" s="38"/>
      <c r="M271" s="38"/>
    </row>
    <row r="272" spans="3:13" s="62" customFormat="1" ht="30" customHeight="1">
      <c r="C272" s="61"/>
      <c r="D272" s="47"/>
      <c r="E272" s="47"/>
      <c r="F272" s="47"/>
      <c r="G272" s="47"/>
      <c r="H272" s="47"/>
      <c r="I272" s="38"/>
      <c r="J272" s="38"/>
      <c r="K272" s="38"/>
      <c r="L272" s="38"/>
      <c r="M272" s="38"/>
    </row>
    <row r="273" spans="3:13" s="62" customFormat="1" ht="30" customHeight="1">
      <c r="C273" s="61"/>
      <c r="D273" s="47"/>
      <c r="E273" s="47"/>
      <c r="F273" s="47"/>
      <c r="G273" s="47"/>
      <c r="H273" s="47"/>
      <c r="I273" s="38"/>
      <c r="J273" s="38"/>
      <c r="K273" s="38"/>
      <c r="L273" s="38"/>
      <c r="M273" s="38"/>
    </row>
    <row r="274" spans="2:13" s="60" customFormat="1" ht="30" customHeight="1">
      <c r="B274" s="55"/>
      <c r="C274" s="61"/>
      <c r="D274" s="47"/>
      <c r="E274" s="47"/>
      <c r="F274" s="47"/>
      <c r="G274" s="47"/>
      <c r="H274" s="47"/>
      <c r="I274" s="38"/>
      <c r="J274" s="38"/>
      <c r="K274" s="38"/>
      <c r="L274" s="38"/>
      <c r="M274" s="38"/>
    </row>
    <row r="275" spans="3:13" ht="30" customHeight="1">
      <c r="C275" s="61"/>
      <c r="D275" s="47"/>
      <c r="E275" s="47"/>
      <c r="F275" s="47"/>
      <c r="G275" s="47"/>
      <c r="H275" s="47"/>
      <c r="I275" s="38"/>
      <c r="J275" s="38"/>
      <c r="K275" s="38"/>
      <c r="L275" s="38"/>
      <c r="M275" s="38"/>
    </row>
    <row r="276" spans="3:13" s="62" customFormat="1" ht="30" customHeight="1">
      <c r="C276" s="61"/>
      <c r="D276" s="47"/>
      <c r="E276" s="47"/>
      <c r="F276" s="47"/>
      <c r="G276" s="47"/>
      <c r="H276" s="47"/>
      <c r="I276" s="38"/>
      <c r="J276" s="38"/>
      <c r="K276" s="38"/>
      <c r="L276" s="38"/>
      <c r="M276" s="38"/>
    </row>
    <row r="277" spans="3:13" s="62" customFormat="1" ht="30" customHeight="1">
      <c r="C277" s="61"/>
      <c r="D277" s="47"/>
      <c r="E277" s="47"/>
      <c r="F277" s="47"/>
      <c r="G277" s="47"/>
      <c r="H277" s="47"/>
      <c r="I277" s="38"/>
      <c r="J277" s="38"/>
      <c r="K277" s="38"/>
      <c r="L277" s="38"/>
      <c r="M277" s="38"/>
    </row>
    <row r="278" spans="2:13" s="60" customFormat="1" ht="30" customHeight="1">
      <c r="B278" s="55"/>
      <c r="C278" s="61"/>
      <c r="D278" s="47"/>
      <c r="E278" s="47"/>
      <c r="F278" s="47"/>
      <c r="G278" s="47"/>
      <c r="H278" s="47"/>
      <c r="I278" s="38"/>
      <c r="J278" s="38"/>
      <c r="K278" s="38"/>
      <c r="L278" s="38"/>
      <c r="M278" s="38"/>
    </row>
    <row r="279" spans="3:13" ht="30" customHeight="1">
      <c r="C279" s="61"/>
      <c r="D279" s="47"/>
      <c r="E279" s="47"/>
      <c r="F279" s="47"/>
      <c r="G279" s="47"/>
      <c r="H279" s="47"/>
      <c r="I279" s="38"/>
      <c r="J279" s="38"/>
      <c r="K279" s="38"/>
      <c r="L279" s="38"/>
      <c r="M279" s="38"/>
    </row>
    <row r="280" spans="3:13" s="62" customFormat="1" ht="30" customHeight="1">
      <c r="C280" s="61"/>
      <c r="D280" s="47"/>
      <c r="E280" s="47"/>
      <c r="F280" s="47"/>
      <c r="G280" s="47"/>
      <c r="H280" s="47"/>
      <c r="I280" s="38"/>
      <c r="J280" s="38"/>
      <c r="K280" s="38"/>
      <c r="L280" s="38"/>
      <c r="M280" s="38"/>
    </row>
    <row r="281" spans="3:13" s="62" customFormat="1" ht="30" customHeight="1">
      <c r="C281" s="61"/>
      <c r="D281" s="47"/>
      <c r="E281" s="47"/>
      <c r="F281" s="47"/>
      <c r="G281" s="47"/>
      <c r="H281" s="47"/>
      <c r="I281" s="38"/>
      <c r="J281" s="38"/>
      <c r="K281" s="38"/>
      <c r="L281" s="38"/>
      <c r="M281" s="38"/>
    </row>
    <row r="282" spans="2:13" s="60" customFormat="1" ht="30" customHeight="1">
      <c r="B282" s="55"/>
      <c r="C282" s="61"/>
      <c r="D282" s="47"/>
      <c r="E282" s="47"/>
      <c r="F282" s="47"/>
      <c r="G282" s="47"/>
      <c r="H282" s="47"/>
      <c r="I282" s="38"/>
      <c r="J282" s="38"/>
      <c r="K282" s="38"/>
      <c r="L282" s="38"/>
      <c r="M282" s="38"/>
    </row>
    <row r="283" spans="3:13" ht="30" customHeight="1">
      <c r="C283" s="61"/>
      <c r="D283" s="47"/>
      <c r="E283" s="47"/>
      <c r="F283" s="47"/>
      <c r="G283" s="47"/>
      <c r="H283" s="47"/>
      <c r="I283" s="38"/>
      <c r="J283" s="38"/>
      <c r="K283" s="38"/>
      <c r="L283" s="38"/>
      <c r="M283" s="38"/>
    </row>
    <row r="284" spans="3:13" s="62" customFormat="1" ht="30" customHeight="1">
      <c r="C284" s="61"/>
      <c r="D284" s="47"/>
      <c r="E284" s="47"/>
      <c r="F284" s="47"/>
      <c r="G284" s="47"/>
      <c r="H284" s="47"/>
      <c r="I284" s="38"/>
      <c r="J284" s="38"/>
      <c r="K284" s="38"/>
      <c r="L284" s="38"/>
      <c r="M284" s="38"/>
    </row>
    <row r="285" spans="3:13" s="62" customFormat="1" ht="30" customHeight="1">
      <c r="C285" s="61"/>
      <c r="D285" s="47"/>
      <c r="E285" s="47"/>
      <c r="F285" s="47"/>
      <c r="G285" s="47"/>
      <c r="H285" s="47"/>
      <c r="I285" s="38"/>
      <c r="J285" s="38"/>
      <c r="K285" s="38"/>
      <c r="L285" s="38"/>
      <c r="M285" s="38"/>
    </row>
    <row r="286" spans="2:13" s="60" customFormat="1" ht="30" customHeight="1">
      <c r="B286" s="55"/>
      <c r="C286" s="61"/>
      <c r="D286" s="47"/>
      <c r="E286" s="47"/>
      <c r="F286" s="47"/>
      <c r="G286" s="47"/>
      <c r="H286" s="47"/>
      <c r="I286" s="38"/>
      <c r="J286" s="38"/>
      <c r="K286" s="38"/>
      <c r="L286" s="38"/>
      <c r="M286" s="38"/>
    </row>
    <row r="287" spans="3:13" ht="30" customHeight="1">
      <c r="C287" s="61"/>
      <c r="D287" s="47"/>
      <c r="E287" s="47"/>
      <c r="F287" s="47"/>
      <c r="G287" s="47"/>
      <c r="H287" s="47"/>
      <c r="I287" s="38"/>
      <c r="J287" s="38"/>
      <c r="K287" s="38"/>
      <c r="L287" s="38"/>
      <c r="M287" s="38"/>
    </row>
    <row r="288" spans="3:13" s="62" customFormat="1" ht="30" customHeight="1">
      <c r="C288" s="61"/>
      <c r="D288" s="47"/>
      <c r="E288" s="47"/>
      <c r="F288" s="47"/>
      <c r="G288" s="47"/>
      <c r="H288" s="47"/>
      <c r="I288" s="38"/>
      <c r="J288" s="38"/>
      <c r="K288" s="38"/>
      <c r="L288" s="38"/>
      <c r="M288" s="38"/>
    </row>
    <row r="289" spans="3:13" s="62" customFormat="1" ht="30" customHeight="1">
      <c r="C289" s="61"/>
      <c r="D289" s="47"/>
      <c r="E289" s="47"/>
      <c r="F289" s="47"/>
      <c r="G289" s="47"/>
      <c r="H289" s="47"/>
      <c r="I289" s="38"/>
      <c r="J289" s="38"/>
      <c r="K289" s="38"/>
      <c r="L289" s="38"/>
      <c r="M289" s="38"/>
    </row>
    <row r="290" spans="2:13" s="60" customFormat="1" ht="30" customHeight="1">
      <c r="B290" s="55"/>
      <c r="C290" s="61"/>
      <c r="D290" s="47"/>
      <c r="E290" s="47"/>
      <c r="F290" s="47"/>
      <c r="G290" s="47"/>
      <c r="H290" s="47"/>
      <c r="I290" s="38"/>
      <c r="J290" s="38"/>
      <c r="K290" s="38"/>
      <c r="L290" s="38"/>
      <c r="M290" s="38"/>
    </row>
    <row r="291" spans="3:13" ht="30" customHeight="1">
      <c r="C291" s="61"/>
      <c r="D291" s="47"/>
      <c r="E291" s="47"/>
      <c r="F291" s="47"/>
      <c r="G291" s="47"/>
      <c r="H291" s="47"/>
      <c r="I291" s="38"/>
      <c r="J291" s="38"/>
      <c r="K291" s="38"/>
      <c r="L291" s="38"/>
      <c r="M291" s="38"/>
    </row>
    <row r="292" spans="3:13" s="62" customFormat="1" ht="30" customHeight="1">
      <c r="C292" s="61"/>
      <c r="D292" s="47"/>
      <c r="E292" s="47"/>
      <c r="F292" s="47"/>
      <c r="G292" s="47"/>
      <c r="H292" s="47"/>
      <c r="I292" s="38"/>
      <c r="J292" s="38"/>
      <c r="K292" s="38"/>
      <c r="L292" s="38"/>
      <c r="M292" s="38"/>
    </row>
    <row r="293" spans="3:13" s="62" customFormat="1" ht="30" customHeight="1">
      <c r="C293" s="61"/>
      <c r="D293" s="47"/>
      <c r="E293" s="47"/>
      <c r="F293" s="47"/>
      <c r="G293" s="47"/>
      <c r="H293" s="47"/>
      <c r="I293" s="38"/>
      <c r="J293" s="38"/>
      <c r="K293" s="38"/>
      <c r="L293" s="38"/>
      <c r="M293" s="38"/>
    </row>
    <row r="294" spans="2:13" s="60" customFormat="1" ht="30" customHeight="1">
      <c r="B294" s="55"/>
      <c r="C294" s="61"/>
      <c r="D294" s="47"/>
      <c r="E294" s="47"/>
      <c r="F294" s="47"/>
      <c r="G294" s="47"/>
      <c r="H294" s="47"/>
      <c r="I294" s="38"/>
      <c r="J294" s="38"/>
      <c r="K294" s="38"/>
      <c r="L294" s="38"/>
      <c r="M294" s="38"/>
    </row>
    <row r="295" spans="3:13" ht="30" customHeight="1">
      <c r="C295" s="61"/>
      <c r="D295" s="47"/>
      <c r="E295" s="47"/>
      <c r="F295" s="47"/>
      <c r="G295" s="47"/>
      <c r="H295" s="47"/>
      <c r="I295" s="38"/>
      <c r="J295" s="38"/>
      <c r="K295" s="38"/>
      <c r="L295" s="38"/>
      <c r="M295" s="38"/>
    </row>
    <row r="296" spans="3:13" s="62" customFormat="1" ht="30" customHeight="1">
      <c r="C296" s="61"/>
      <c r="D296" s="47"/>
      <c r="E296" s="47"/>
      <c r="F296" s="47"/>
      <c r="G296" s="47"/>
      <c r="H296" s="47"/>
      <c r="I296" s="38"/>
      <c r="J296" s="38"/>
      <c r="K296" s="38"/>
      <c r="L296" s="38"/>
      <c r="M296" s="38"/>
    </row>
    <row r="297" spans="3:13" s="62" customFormat="1" ht="30" customHeight="1">
      <c r="C297" s="61"/>
      <c r="D297" s="47"/>
      <c r="E297" s="47"/>
      <c r="F297" s="47"/>
      <c r="G297" s="47"/>
      <c r="H297" s="47"/>
      <c r="I297" s="38"/>
      <c r="J297" s="38"/>
      <c r="K297" s="38"/>
      <c r="L297" s="38"/>
      <c r="M297" s="38"/>
    </row>
    <row r="298" spans="2:13" s="60" customFormat="1" ht="30" customHeight="1">
      <c r="B298" s="55"/>
      <c r="C298" s="61"/>
      <c r="D298" s="47"/>
      <c r="E298" s="47"/>
      <c r="F298" s="47"/>
      <c r="G298" s="47"/>
      <c r="H298" s="47"/>
      <c r="I298" s="38"/>
      <c r="J298" s="38"/>
      <c r="K298" s="38"/>
      <c r="L298" s="38"/>
      <c r="M298" s="38"/>
    </row>
    <row r="299" spans="3:13" ht="30" customHeight="1">
      <c r="C299" s="61"/>
      <c r="D299" s="47"/>
      <c r="E299" s="47"/>
      <c r="F299" s="47"/>
      <c r="G299" s="47"/>
      <c r="H299" s="47"/>
      <c r="I299" s="38"/>
      <c r="J299" s="38"/>
      <c r="K299" s="38"/>
      <c r="L299" s="38"/>
      <c r="M299" s="38"/>
    </row>
    <row r="300" spans="3:13" s="62" customFormat="1" ht="30" customHeight="1">
      <c r="C300" s="61"/>
      <c r="D300" s="47"/>
      <c r="E300" s="47"/>
      <c r="F300" s="47"/>
      <c r="G300" s="47"/>
      <c r="H300" s="47"/>
      <c r="I300" s="38"/>
      <c r="J300" s="38"/>
      <c r="K300" s="38"/>
      <c r="L300" s="38"/>
      <c r="M300" s="38"/>
    </row>
    <row r="301" spans="3:13" s="62" customFormat="1" ht="30" customHeight="1">
      <c r="C301" s="61"/>
      <c r="D301" s="47"/>
      <c r="E301" s="47"/>
      <c r="F301" s="47"/>
      <c r="G301" s="47"/>
      <c r="H301" s="47"/>
      <c r="I301" s="38"/>
      <c r="J301" s="38"/>
      <c r="K301" s="38"/>
      <c r="L301" s="38"/>
      <c r="M301" s="38"/>
    </row>
    <row r="302" spans="2:13" s="60" customFormat="1" ht="30" customHeight="1">
      <c r="B302" s="55"/>
      <c r="C302" s="61"/>
      <c r="D302" s="47"/>
      <c r="E302" s="47"/>
      <c r="F302" s="47"/>
      <c r="G302" s="47"/>
      <c r="H302" s="47"/>
      <c r="I302" s="38"/>
      <c r="J302" s="38"/>
      <c r="K302" s="38"/>
      <c r="L302" s="38"/>
      <c r="M302" s="38"/>
    </row>
    <row r="303" spans="3:13" ht="30" customHeight="1">
      <c r="C303" s="61"/>
      <c r="D303" s="47"/>
      <c r="E303" s="47"/>
      <c r="F303" s="47"/>
      <c r="G303" s="47"/>
      <c r="H303" s="47"/>
      <c r="I303" s="38"/>
      <c r="J303" s="38"/>
      <c r="K303" s="38"/>
      <c r="L303" s="38"/>
      <c r="M303" s="38"/>
    </row>
    <row r="304" spans="3:13" s="62" customFormat="1" ht="30" customHeight="1">
      <c r="C304" s="61"/>
      <c r="D304" s="47"/>
      <c r="E304" s="47"/>
      <c r="F304" s="47"/>
      <c r="G304" s="47"/>
      <c r="H304" s="47"/>
      <c r="I304" s="38"/>
      <c r="J304" s="38"/>
      <c r="K304" s="38"/>
      <c r="L304" s="38"/>
      <c r="M304" s="38"/>
    </row>
    <row r="305" spans="3:13" s="62" customFormat="1" ht="30" customHeight="1">
      <c r="C305" s="61"/>
      <c r="D305" s="47"/>
      <c r="E305" s="47"/>
      <c r="F305" s="47"/>
      <c r="G305" s="47"/>
      <c r="H305" s="47"/>
      <c r="I305" s="38"/>
      <c r="J305" s="38"/>
      <c r="K305" s="38"/>
      <c r="L305" s="38"/>
      <c r="M305" s="38"/>
    </row>
    <row r="306" spans="2:13" s="60" customFormat="1" ht="30" customHeight="1">
      <c r="B306" s="55"/>
      <c r="C306" s="61"/>
      <c r="D306" s="47"/>
      <c r="E306" s="47"/>
      <c r="F306" s="47"/>
      <c r="G306" s="47"/>
      <c r="H306" s="47"/>
      <c r="I306" s="38"/>
      <c r="J306" s="38"/>
      <c r="K306" s="38"/>
      <c r="L306" s="38"/>
      <c r="M306" s="38"/>
    </row>
    <row r="307" spans="3:13" ht="30" customHeight="1">
      <c r="C307" s="61"/>
      <c r="D307" s="47"/>
      <c r="E307" s="47"/>
      <c r="F307" s="47"/>
      <c r="G307" s="47"/>
      <c r="H307" s="47"/>
      <c r="I307" s="38"/>
      <c r="J307" s="38"/>
      <c r="K307" s="38"/>
      <c r="L307" s="38"/>
      <c r="M307" s="38"/>
    </row>
    <row r="308" spans="3:13" s="62" customFormat="1" ht="30" customHeight="1">
      <c r="C308" s="61"/>
      <c r="D308" s="47"/>
      <c r="E308" s="47"/>
      <c r="F308" s="47"/>
      <c r="G308" s="47"/>
      <c r="H308" s="47"/>
      <c r="I308" s="38"/>
      <c r="J308" s="38"/>
      <c r="K308" s="38"/>
      <c r="L308" s="38"/>
      <c r="M308" s="38"/>
    </row>
    <row r="309" spans="3:13" s="62" customFormat="1" ht="30" customHeight="1">
      <c r="C309" s="61"/>
      <c r="D309" s="47"/>
      <c r="E309" s="47"/>
      <c r="F309" s="47"/>
      <c r="G309" s="47"/>
      <c r="H309" s="47"/>
      <c r="I309" s="38"/>
      <c r="J309" s="38"/>
      <c r="K309" s="38"/>
      <c r="L309" s="38"/>
      <c r="M309" s="38"/>
    </row>
    <row r="310" spans="2:13" s="60" customFormat="1" ht="30" customHeight="1">
      <c r="B310" s="55"/>
      <c r="C310" s="61"/>
      <c r="D310" s="47"/>
      <c r="E310" s="47"/>
      <c r="F310" s="47"/>
      <c r="G310" s="47"/>
      <c r="H310" s="47"/>
      <c r="I310" s="38"/>
      <c r="J310" s="38"/>
      <c r="K310" s="38"/>
      <c r="L310" s="38"/>
      <c r="M310" s="38"/>
    </row>
    <row r="311" spans="3:13" ht="30" customHeight="1">
      <c r="C311" s="61"/>
      <c r="D311" s="47"/>
      <c r="E311" s="47"/>
      <c r="F311" s="47"/>
      <c r="G311" s="47"/>
      <c r="H311" s="47"/>
      <c r="I311" s="38"/>
      <c r="J311" s="38"/>
      <c r="K311" s="38"/>
      <c r="L311" s="38"/>
      <c r="M311" s="38"/>
    </row>
    <row r="312" spans="3:13" s="62" customFormat="1" ht="30" customHeight="1">
      <c r="C312" s="61"/>
      <c r="D312" s="47"/>
      <c r="E312" s="47"/>
      <c r="F312" s="47"/>
      <c r="G312" s="47"/>
      <c r="H312" s="47"/>
      <c r="I312" s="38"/>
      <c r="J312" s="38"/>
      <c r="K312" s="38"/>
      <c r="L312" s="38"/>
      <c r="M312" s="38"/>
    </row>
    <row r="313" spans="3:13" s="62" customFormat="1" ht="30" customHeight="1">
      <c r="C313" s="61"/>
      <c r="D313" s="47"/>
      <c r="E313" s="47"/>
      <c r="F313" s="47"/>
      <c r="G313" s="47"/>
      <c r="H313" s="47"/>
      <c r="I313" s="38"/>
      <c r="J313" s="38"/>
      <c r="K313" s="38"/>
      <c r="L313" s="38"/>
      <c r="M313" s="38"/>
    </row>
    <row r="314" spans="2:13" s="60" customFormat="1" ht="30" customHeight="1">
      <c r="B314" s="55"/>
      <c r="C314" s="61"/>
      <c r="D314" s="47"/>
      <c r="E314" s="47"/>
      <c r="F314" s="47"/>
      <c r="G314" s="47"/>
      <c r="H314" s="47"/>
      <c r="I314" s="38"/>
      <c r="J314" s="38"/>
      <c r="K314" s="38"/>
      <c r="L314" s="38"/>
      <c r="M314" s="38"/>
    </row>
    <row r="315" spans="3:13" ht="30" customHeight="1">
      <c r="C315" s="61"/>
      <c r="D315" s="47"/>
      <c r="E315" s="47"/>
      <c r="F315" s="47"/>
      <c r="G315" s="47"/>
      <c r="H315" s="47"/>
      <c r="I315" s="38"/>
      <c r="J315" s="38"/>
      <c r="K315" s="38"/>
      <c r="L315" s="38"/>
      <c r="M315" s="38"/>
    </row>
    <row r="316" spans="3:13" s="62" customFormat="1" ht="30" customHeight="1">
      <c r="C316" s="61"/>
      <c r="D316" s="47"/>
      <c r="E316" s="47"/>
      <c r="F316" s="47"/>
      <c r="G316" s="47"/>
      <c r="H316" s="47"/>
      <c r="I316" s="38"/>
      <c r="J316" s="38"/>
      <c r="K316" s="38"/>
      <c r="L316" s="38"/>
      <c r="M316" s="38"/>
    </row>
    <row r="317" spans="3:13" s="62" customFormat="1" ht="30" customHeight="1">
      <c r="C317" s="61"/>
      <c r="D317" s="47"/>
      <c r="E317" s="47"/>
      <c r="F317" s="47"/>
      <c r="G317" s="47"/>
      <c r="H317" s="47"/>
      <c r="I317" s="38"/>
      <c r="J317" s="38"/>
      <c r="K317" s="38"/>
      <c r="L317" s="38"/>
      <c r="M317" s="38"/>
    </row>
    <row r="318" spans="2:13" s="60" customFormat="1" ht="30" customHeight="1">
      <c r="B318" s="55"/>
      <c r="C318" s="61"/>
      <c r="D318" s="47"/>
      <c r="E318" s="47"/>
      <c r="F318" s="47"/>
      <c r="G318" s="47"/>
      <c r="H318" s="47"/>
      <c r="I318" s="38"/>
      <c r="J318" s="38"/>
      <c r="K318" s="38"/>
      <c r="L318" s="38"/>
      <c r="M318" s="38"/>
    </row>
    <row r="319" spans="3:13" ht="30" customHeight="1">
      <c r="C319" s="61"/>
      <c r="D319" s="47"/>
      <c r="E319" s="47"/>
      <c r="F319" s="47"/>
      <c r="G319" s="47"/>
      <c r="H319" s="47"/>
      <c r="I319" s="38"/>
      <c r="J319" s="38"/>
      <c r="K319" s="38"/>
      <c r="L319" s="38"/>
      <c r="M319" s="38"/>
    </row>
    <row r="320" spans="3:13" s="62" customFormat="1" ht="30" customHeight="1">
      <c r="C320" s="61"/>
      <c r="D320" s="47"/>
      <c r="E320" s="47"/>
      <c r="F320" s="47"/>
      <c r="G320" s="47"/>
      <c r="H320" s="47"/>
      <c r="I320" s="38"/>
      <c r="J320" s="38"/>
      <c r="K320" s="38"/>
      <c r="L320" s="38"/>
      <c r="M320" s="38"/>
    </row>
    <row r="321" spans="3:13" s="62" customFormat="1" ht="30" customHeight="1">
      <c r="C321" s="61"/>
      <c r="D321" s="47"/>
      <c r="E321" s="47"/>
      <c r="F321" s="47"/>
      <c r="G321" s="47"/>
      <c r="H321" s="47"/>
      <c r="I321" s="38"/>
      <c r="J321" s="38"/>
      <c r="K321" s="38"/>
      <c r="L321" s="38"/>
      <c r="M321" s="38"/>
    </row>
    <row r="322" spans="2:13" s="60" customFormat="1" ht="30" customHeight="1">
      <c r="B322" s="55"/>
      <c r="C322" s="61"/>
      <c r="D322" s="47"/>
      <c r="E322" s="47"/>
      <c r="F322" s="47"/>
      <c r="G322" s="47"/>
      <c r="H322" s="47"/>
      <c r="I322" s="38"/>
      <c r="J322" s="38"/>
      <c r="K322" s="38"/>
      <c r="L322" s="38"/>
      <c r="M322" s="38"/>
    </row>
    <row r="323" spans="3:13" ht="30" customHeight="1">
      <c r="C323" s="61"/>
      <c r="D323" s="47"/>
      <c r="E323" s="47"/>
      <c r="F323" s="47"/>
      <c r="G323" s="47"/>
      <c r="H323" s="47"/>
      <c r="I323" s="38"/>
      <c r="J323" s="38"/>
      <c r="K323" s="38"/>
      <c r="L323" s="38"/>
      <c r="M323" s="38"/>
    </row>
    <row r="324" spans="3:13" s="62" customFormat="1" ht="30" customHeight="1">
      <c r="C324" s="61"/>
      <c r="D324" s="47"/>
      <c r="E324" s="47"/>
      <c r="F324" s="47"/>
      <c r="G324" s="47"/>
      <c r="H324" s="47"/>
      <c r="I324" s="38"/>
      <c r="J324" s="38"/>
      <c r="K324" s="38"/>
      <c r="L324" s="38"/>
      <c r="M324" s="38"/>
    </row>
    <row r="325" spans="3:13" s="62" customFormat="1" ht="30" customHeight="1">
      <c r="C325" s="61"/>
      <c r="D325" s="47"/>
      <c r="E325" s="47"/>
      <c r="F325" s="47"/>
      <c r="G325" s="47"/>
      <c r="H325" s="47"/>
      <c r="I325" s="38"/>
      <c r="J325" s="38"/>
      <c r="K325" s="38"/>
      <c r="L325" s="38"/>
      <c r="M325" s="38"/>
    </row>
    <row r="326" spans="2:13" s="60" customFormat="1" ht="30" customHeight="1">
      <c r="B326" s="55"/>
      <c r="C326" s="61"/>
      <c r="D326" s="47"/>
      <c r="E326" s="47"/>
      <c r="F326" s="47"/>
      <c r="G326" s="47"/>
      <c r="H326" s="47"/>
      <c r="I326" s="38"/>
      <c r="J326" s="38"/>
      <c r="K326" s="38"/>
      <c r="L326" s="38"/>
      <c r="M326" s="38"/>
    </row>
    <row r="327" spans="3:13" ht="30" customHeight="1">
      <c r="C327" s="61"/>
      <c r="D327" s="47"/>
      <c r="E327" s="47"/>
      <c r="F327" s="47"/>
      <c r="G327" s="47"/>
      <c r="H327" s="47"/>
      <c r="I327" s="38"/>
      <c r="J327" s="38"/>
      <c r="K327" s="38"/>
      <c r="L327" s="38"/>
      <c r="M327" s="38"/>
    </row>
    <row r="328" spans="3:13" s="62" customFormat="1" ht="30" customHeight="1">
      <c r="C328" s="61"/>
      <c r="D328" s="47"/>
      <c r="E328" s="47"/>
      <c r="F328" s="47"/>
      <c r="G328" s="47"/>
      <c r="H328" s="47"/>
      <c r="I328" s="38"/>
      <c r="J328" s="38"/>
      <c r="K328" s="38"/>
      <c r="L328" s="38"/>
      <c r="M328" s="38"/>
    </row>
    <row r="329" spans="3:13" s="62" customFormat="1" ht="30" customHeight="1">
      <c r="C329" s="61"/>
      <c r="D329" s="47"/>
      <c r="E329" s="47"/>
      <c r="F329" s="47"/>
      <c r="G329" s="47"/>
      <c r="H329" s="47"/>
      <c r="I329" s="38"/>
      <c r="J329" s="38"/>
      <c r="K329" s="38"/>
      <c r="L329" s="38"/>
      <c r="M329" s="38"/>
    </row>
    <row r="330" spans="2:13" s="60" customFormat="1" ht="30" customHeight="1">
      <c r="B330" s="55"/>
      <c r="C330" s="61"/>
      <c r="D330" s="47"/>
      <c r="E330" s="47"/>
      <c r="F330" s="47"/>
      <c r="G330" s="47"/>
      <c r="H330" s="47"/>
      <c r="I330" s="38"/>
      <c r="J330" s="38"/>
      <c r="K330" s="38"/>
      <c r="L330" s="38"/>
      <c r="M330" s="38"/>
    </row>
    <row r="331" spans="3:13" ht="30" customHeight="1">
      <c r="C331" s="61"/>
      <c r="D331" s="47"/>
      <c r="E331" s="47"/>
      <c r="F331" s="47"/>
      <c r="G331" s="47"/>
      <c r="H331" s="47"/>
      <c r="I331" s="38"/>
      <c r="J331" s="38"/>
      <c r="K331" s="38"/>
      <c r="L331" s="38"/>
      <c r="M331" s="38"/>
    </row>
    <row r="332" spans="3:13" s="62" customFormat="1" ht="30" customHeight="1">
      <c r="C332" s="61"/>
      <c r="D332" s="47"/>
      <c r="E332" s="47"/>
      <c r="F332" s="47"/>
      <c r="G332" s="47"/>
      <c r="H332" s="47"/>
      <c r="I332" s="38"/>
      <c r="J332" s="38"/>
      <c r="K332" s="38"/>
      <c r="L332" s="38"/>
      <c r="M332" s="38"/>
    </row>
    <row r="333" spans="3:13" s="62" customFormat="1" ht="30" customHeight="1">
      <c r="C333" s="61"/>
      <c r="D333" s="47"/>
      <c r="E333" s="47"/>
      <c r="F333" s="47"/>
      <c r="G333" s="47"/>
      <c r="H333" s="47"/>
      <c r="I333" s="38"/>
      <c r="J333" s="38"/>
      <c r="K333" s="38"/>
      <c r="L333" s="38"/>
      <c r="M333" s="38"/>
    </row>
    <row r="334" spans="2:13" s="60" customFormat="1" ht="30" customHeight="1">
      <c r="B334" s="55"/>
      <c r="C334" s="61"/>
      <c r="D334" s="47"/>
      <c r="E334" s="47"/>
      <c r="F334" s="47"/>
      <c r="G334" s="47"/>
      <c r="H334" s="47"/>
      <c r="I334" s="38"/>
      <c r="J334" s="38"/>
      <c r="K334" s="38"/>
      <c r="L334" s="38"/>
      <c r="M334" s="38"/>
    </row>
    <row r="335" spans="3:13" ht="30" customHeight="1">
      <c r="C335" s="61"/>
      <c r="D335" s="47"/>
      <c r="E335" s="47"/>
      <c r="F335" s="47"/>
      <c r="G335" s="47"/>
      <c r="H335" s="47"/>
      <c r="I335" s="38"/>
      <c r="J335" s="38"/>
      <c r="K335" s="38"/>
      <c r="L335" s="38"/>
      <c r="M335" s="38"/>
    </row>
    <row r="336" spans="3:13" s="62" customFormat="1" ht="30" customHeight="1">
      <c r="C336" s="61"/>
      <c r="D336" s="47"/>
      <c r="E336" s="47"/>
      <c r="F336" s="47"/>
      <c r="G336" s="47"/>
      <c r="H336" s="47"/>
      <c r="I336" s="38"/>
      <c r="J336" s="38"/>
      <c r="K336" s="38"/>
      <c r="L336" s="38"/>
      <c r="M336" s="38"/>
    </row>
    <row r="337" spans="3:13" s="62" customFormat="1" ht="30" customHeight="1">
      <c r="C337" s="61"/>
      <c r="D337" s="47"/>
      <c r="E337" s="47"/>
      <c r="F337" s="47"/>
      <c r="G337" s="47"/>
      <c r="H337" s="47"/>
      <c r="I337" s="38"/>
      <c r="J337" s="38"/>
      <c r="K337" s="38"/>
      <c r="L337" s="38"/>
      <c r="M337" s="38"/>
    </row>
    <row r="338" spans="2:13" s="60" customFormat="1" ht="30" customHeight="1">
      <c r="B338" s="55"/>
      <c r="C338" s="61"/>
      <c r="D338" s="47"/>
      <c r="E338" s="47"/>
      <c r="F338" s="47"/>
      <c r="G338" s="47"/>
      <c r="H338" s="47"/>
      <c r="I338" s="38"/>
      <c r="J338" s="38"/>
      <c r="K338" s="38"/>
      <c r="L338" s="38"/>
      <c r="M338" s="38"/>
    </row>
    <row r="339" spans="3:13" ht="30" customHeight="1">
      <c r="C339" s="61"/>
      <c r="D339" s="47"/>
      <c r="E339" s="47"/>
      <c r="F339" s="47"/>
      <c r="G339" s="47"/>
      <c r="H339" s="47"/>
      <c r="I339" s="38"/>
      <c r="J339" s="38"/>
      <c r="K339" s="38"/>
      <c r="L339" s="38"/>
      <c r="M339" s="38"/>
    </row>
    <row r="340" spans="3:13" s="62" customFormat="1" ht="30" customHeight="1">
      <c r="C340" s="61"/>
      <c r="D340" s="47"/>
      <c r="E340" s="47"/>
      <c r="F340" s="47"/>
      <c r="G340" s="47"/>
      <c r="H340" s="47"/>
      <c r="I340" s="38"/>
      <c r="J340" s="38"/>
      <c r="K340" s="38"/>
      <c r="L340" s="38"/>
      <c r="M340" s="38"/>
    </row>
    <row r="341" spans="3:13" s="62" customFormat="1" ht="30" customHeight="1">
      <c r="C341" s="61"/>
      <c r="D341" s="47"/>
      <c r="E341" s="47"/>
      <c r="F341" s="47"/>
      <c r="G341" s="47"/>
      <c r="H341" s="47"/>
      <c r="I341" s="38"/>
      <c r="J341" s="38"/>
      <c r="K341" s="38"/>
      <c r="L341" s="38"/>
      <c r="M341" s="38"/>
    </row>
    <row r="342" spans="2:13" s="60" customFormat="1" ht="30" customHeight="1">
      <c r="B342" s="55"/>
      <c r="C342" s="61"/>
      <c r="D342" s="47"/>
      <c r="E342" s="47"/>
      <c r="F342" s="47"/>
      <c r="G342" s="47"/>
      <c r="H342" s="47"/>
      <c r="I342" s="38"/>
      <c r="J342" s="38"/>
      <c r="K342" s="38"/>
      <c r="L342" s="38"/>
      <c r="M342" s="38"/>
    </row>
    <row r="343" spans="3:13" ht="30" customHeight="1">
      <c r="C343" s="61"/>
      <c r="D343" s="47"/>
      <c r="E343" s="47"/>
      <c r="F343" s="47"/>
      <c r="G343" s="47"/>
      <c r="H343" s="47"/>
      <c r="I343" s="38"/>
      <c r="J343" s="38"/>
      <c r="K343" s="38"/>
      <c r="L343" s="38"/>
      <c r="M343" s="38"/>
    </row>
    <row r="344" spans="3:13" s="62" customFormat="1" ht="30" customHeight="1">
      <c r="C344" s="61"/>
      <c r="D344" s="47"/>
      <c r="E344" s="47"/>
      <c r="F344" s="47"/>
      <c r="G344" s="47"/>
      <c r="H344" s="47"/>
      <c r="I344" s="38"/>
      <c r="J344" s="38"/>
      <c r="K344" s="38"/>
      <c r="L344" s="38"/>
      <c r="M344" s="38"/>
    </row>
    <row r="345" spans="3:13" s="62" customFormat="1" ht="30" customHeight="1">
      <c r="C345" s="61"/>
      <c r="D345" s="47"/>
      <c r="E345" s="47"/>
      <c r="F345" s="47"/>
      <c r="G345" s="47"/>
      <c r="H345" s="47"/>
      <c r="I345" s="38"/>
      <c r="J345" s="38"/>
      <c r="K345" s="38"/>
      <c r="L345" s="38"/>
      <c r="M345" s="38"/>
    </row>
    <row r="346" spans="2:13" s="60" customFormat="1" ht="30" customHeight="1">
      <c r="B346" s="55"/>
      <c r="C346" s="61"/>
      <c r="D346" s="47"/>
      <c r="E346" s="47"/>
      <c r="F346" s="47"/>
      <c r="G346" s="47"/>
      <c r="H346" s="47"/>
      <c r="I346" s="38"/>
      <c r="J346" s="38"/>
      <c r="K346" s="38"/>
      <c r="L346" s="38"/>
      <c r="M346" s="38"/>
    </row>
    <row r="347" spans="3:13" ht="30" customHeight="1">
      <c r="C347" s="61"/>
      <c r="D347" s="47"/>
      <c r="E347" s="47"/>
      <c r="F347" s="47"/>
      <c r="G347" s="47"/>
      <c r="H347" s="47"/>
      <c r="I347" s="38"/>
      <c r="J347" s="38"/>
      <c r="K347" s="38"/>
      <c r="L347" s="38"/>
      <c r="M347" s="38"/>
    </row>
    <row r="348" spans="3:13" s="62" customFormat="1" ht="30" customHeight="1">
      <c r="C348" s="61"/>
      <c r="D348" s="47"/>
      <c r="E348" s="47"/>
      <c r="F348" s="47"/>
      <c r="G348" s="47"/>
      <c r="H348" s="47"/>
      <c r="I348" s="38"/>
      <c r="J348" s="38"/>
      <c r="K348" s="38"/>
      <c r="L348" s="38"/>
      <c r="M348" s="38"/>
    </row>
    <row r="349" spans="3:13" s="62" customFormat="1" ht="30" customHeight="1">
      <c r="C349" s="61"/>
      <c r="D349" s="47"/>
      <c r="E349" s="47"/>
      <c r="F349" s="47"/>
      <c r="G349" s="47"/>
      <c r="H349" s="47"/>
      <c r="I349" s="38"/>
      <c r="J349" s="38"/>
      <c r="K349" s="38"/>
      <c r="L349" s="38"/>
      <c r="M349" s="38"/>
    </row>
    <row r="350" spans="2:13" s="60" customFormat="1" ht="30" customHeight="1">
      <c r="B350" s="55"/>
      <c r="C350" s="61"/>
      <c r="D350" s="47"/>
      <c r="E350" s="47"/>
      <c r="F350" s="47"/>
      <c r="G350" s="47"/>
      <c r="H350" s="47"/>
      <c r="I350" s="38"/>
      <c r="J350" s="38"/>
      <c r="K350" s="38"/>
      <c r="L350" s="38"/>
      <c r="M350" s="38"/>
    </row>
    <row r="351" spans="3:13" ht="30" customHeight="1">
      <c r="C351" s="61"/>
      <c r="D351" s="47"/>
      <c r="E351" s="47"/>
      <c r="F351" s="47"/>
      <c r="G351" s="47"/>
      <c r="H351" s="47"/>
      <c r="I351" s="38"/>
      <c r="J351" s="38"/>
      <c r="K351" s="38"/>
      <c r="L351" s="38"/>
      <c r="M351" s="38"/>
    </row>
    <row r="352" spans="3:13" s="62" customFormat="1" ht="30" customHeight="1">
      <c r="C352" s="61"/>
      <c r="D352" s="47"/>
      <c r="E352" s="47"/>
      <c r="F352" s="47"/>
      <c r="G352" s="47"/>
      <c r="H352" s="47"/>
      <c r="I352" s="38"/>
      <c r="J352" s="38"/>
      <c r="K352" s="38"/>
      <c r="L352" s="38"/>
      <c r="M352" s="38"/>
    </row>
    <row r="353" spans="3:13" s="62" customFormat="1" ht="30" customHeight="1">
      <c r="C353" s="61"/>
      <c r="D353" s="47"/>
      <c r="E353" s="47"/>
      <c r="F353" s="47"/>
      <c r="G353" s="47"/>
      <c r="H353" s="47"/>
      <c r="I353" s="38"/>
      <c r="J353" s="38"/>
      <c r="K353" s="38"/>
      <c r="L353" s="38"/>
      <c r="M353" s="38"/>
    </row>
    <row r="354" spans="2:13" s="60" customFormat="1" ht="30" customHeight="1">
      <c r="B354" s="55"/>
      <c r="C354" s="61"/>
      <c r="D354" s="47"/>
      <c r="E354" s="47"/>
      <c r="F354" s="47"/>
      <c r="G354" s="47"/>
      <c r="H354" s="47"/>
      <c r="I354" s="38"/>
      <c r="J354" s="38"/>
      <c r="K354" s="38"/>
      <c r="L354" s="38"/>
      <c r="M354" s="38"/>
    </row>
    <row r="355" spans="3:13" ht="30" customHeight="1">
      <c r="C355" s="61"/>
      <c r="D355" s="47"/>
      <c r="E355" s="47"/>
      <c r="F355" s="47"/>
      <c r="G355" s="47"/>
      <c r="H355" s="47"/>
      <c r="I355" s="38"/>
      <c r="J355" s="38"/>
      <c r="K355" s="38"/>
      <c r="L355" s="38"/>
      <c r="M355" s="38"/>
    </row>
    <row r="356" spans="3:13" s="62" customFormat="1" ht="30" customHeight="1">
      <c r="C356" s="61"/>
      <c r="D356" s="47"/>
      <c r="E356" s="47"/>
      <c r="F356" s="47"/>
      <c r="G356" s="47"/>
      <c r="H356" s="47"/>
      <c r="I356" s="38"/>
      <c r="J356" s="38"/>
      <c r="K356" s="38"/>
      <c r="L356" s="38"/>
      <c r="M356" s="38"/>
    </row>
    <row r="357" spans="3:13" s="62" customFormat="1" ht="30" customHeight="1">
      <c r="C357" s="61"/>
      <c r="D357" s="47"/>
      <c r="E357" s="47"/>
      <c r="F357" s="47"/>
      <c r="G357" s="47"/>
      <c r="H357" s="47"/>
      <c r="I357" s="38"/>
      <c r="J357" s="38"/>
      <c r="K357" s="38"/>
      <c r="L357" s="38"/>
      <c r="M357" s="38"/>
    </row>
    <row r="358" spans="2:13" s="60" customFormat="1" ht="30" customHeight="1">
      <c r="B358" s="55"/>
      <c r="C358" s="61"/>
      <c r="D358" s="47"/>
      <c r="E358" s="47"/>
      <c r="F358" s="47"/>
      <c r="G358" s="47"/>
      <c r="H358" s="47"/>
      <c r="I358" s="38"/>
      <c r="J358" s="38"/>
      <c r="K358" s="38"/>
      <c r="L358" s="38"/>
      <c r="M358" s="38"/>
    </row>
    <row r="359" spans="3:13" ht="30" customHeight="1">
      <c r="C359" s="61"/>
      <c r="D359" s="47"/>
      <c r="E359" s="47"/>
      <c r="F359" s="47"/>
      <c r="G359" s="47"/>
      <c r="H359" s="47"/>
      <c r="I359" s="38"/>
      <c r="J359" s="38"/>
      <c r="K359" s="38"/>
      <c r="L359" s="38"/>
      <c r="M359" s="38"/>
    </row>
    <row r="360" spans="3:13" s="62" customFormat="1" ht="30" customHeight="1">
      <c r="C360" s="61"/>
      <c r="D360" s="47"/>
      <c r="E360" s="47"/>
      <c r="F360" s="47"/>
      <c r="G360" s="47"/>
      <c r="H360" s="47"/>
      <c r="I360" s="38"/>
      <c r="J360" s="38"/>
      <c r="K360" s="38"/>
      <c r="L360" s="38"/>
      <c r="M360" s="38"/>
    </row>
    <row r="361" spans="3:13" s="62" customFormat="1" ht="30" customHeight="1">
      <c r="C361" s="61"/>
      <c r="D361" s="47"/>
      <c r="E361" s="47"/>
      <c r="F361" s="47"/>
      <c r="G361" s="47"/>
      <c r="H361" s="47"/>
      <c r="I361" s="38"/>
      <c r="J361" s="38"/>
      <c r="K361" s="38"/>
      <c r="L361" s="38"/>
      <c r="M361" s="38"/>
    </row>
    <row r="362" spans="2:13" s="60" customFormat="1" ht="30" customHeight="1">
      <c r="B362" s="55"/>
      <c r="C362" s="61"/>
      <c r="D362" s="47"/>
      <c r="E362" s="47"/>
      <c r="F362" s="47"/>
      <c r="G362" s="47"/>
      <c r="H362" s="47"/>
      <c r="I362" s="38"/>
      <c r="J362" s="38"/>
      <c r="K362" s="38"/>
      <c r="L362" s="38"/>
      <c r="M362" s="38"/>
    </row>
    <row r="363" spans="3:13" ht="30" customHeight="1">
      <c r="C363" s="61"/>
      <c r="D363" s="47"/>
      <c r="E363" s="47"/>
      <c r="F363" s="47"/>
      <c r="G363" s="47"/>
      <c r="H363" s="47"/>
      <c r="I363" s="38"/>
      <c r="J363" s="38"/>
      <c r="K363" s="38"/>
      <c r="L363" s="38"/>
      <c r="M363" s="38"/>
    </row>
    <row r="364" spans="3:13" s="62" customFormat="1" ht="30" customHeight="1">
      <c r="C364" s="61"/>
      <c r="D364" s="47"/>
      <c r="E364" s="47"/>
      <c r="F364" s="47"/>
      <c r="G364" s="47"/>
      <c r="H364" s="47"/>
      <c r="I364" s="38"/>
      <c r="J364" s="38"/>
      <c r="K364" s="38"/>
      <c r="L364" s="38"/>
      <c r="M364" s="38"/>
    </row>
    <row r="365" spans="3:13" s="62" customFormat="1" ht="30" customHeight="1">
      <c r="C365" s="61"/>
      <c r="D365" s="47"/>
      <c r="E365" s="47"/>
      <c r="F365" s="47"/>
      <c r="G365" s="47"/>
      <c r="H365" s="47"/>
      <c r="I365" s="38"/>
      <c r="J365" s="38"/>
      <c r="K365" s="38"/>
      <c r="L365" s="38"/>
      <c r="M365" s="38"/>
    </row>
    <row r="366" spans="2:13" s="60" customFormat="1" ht="30" customHeight="1">
      <c r="B366" s="55"/>
      <c r="C366" s="61"/>
      <c r="D366" s="47"/>
      <c r="E366" s="47"/>
      <c r="F366" s="47"/>
      <c r="G366" s="47"/>
      <c r="H366" s="47"/>
      <c r="I366" s="38"/>
      <c r="J366" s="38"/>
      <c r="K366" s="38"/>
      <c r="L366" s="38"/>
      <c r="M366" s="38"/>
    </row>
    <row r="367" spans="3:13" ht="30" customHeight="1">
      <c r="C367" s="61"/>
      <c r="D367" s="47"/>
      <c r="E367" s="47"/>
      <c r="F367" s="47"/>
      <c r="G367" s="47"/>
      <c r="H367" s="47"/>
      <c r="I367" s="38"/>
      <c r="J367" s="38"/>
      <c r="K367" s="38"/>
      <c r="L367" s="38"/>
      <c r="M367" s="38"/>
    </row>
    <row r="368" spans="3:13" s="62" customFormat="1" ht="30" customHeight="1">
      <c r="C368" s="61"/>
      <c r="D368" s="47"/>
      <c r="E368" s="47"/>
      <c r="F368" s="47"/>
      <c r="G368" s="47"/>
      <c r="H368" s="47"/>
      <c r="I368" s="38"/>
      <c r="J368" s="38"/>
      <c r="K368" s="38"/>
      <c r="L368" s="38"/>
      <c r="M368" s="38"/>
    </row>
    <row r="369" spans="3:13" s="62" customFormat="1" ht="30" customHeight="1">
      <c r="C369" s="61"/>
      <c r="D369" s="47"/>
      <c r="E369" s="47"/>
      <c r="F369" s="47"/>
      <c r="G369" s="47"/>
      <c r="H369" s="47"/>
      <c r="I369" s="38"/>
      <c r="J369" s="38"/>
      <c r="K369" s="38"/>
      <c r="L369" s="38"/>
      <c r="M369" s="38"/>
    </row>
    <row r="370" spans="2:13" s="60" customFormat="1" ht="30" customHeight="1">
      <c r="B370" s="55"/>
      <c r="C370" s="61"/>
      <c r="D370" s="47"/>
      <c r="E370" s="47"/>
      <c r="F370" s="47"/>
      <c r="G370" s="47"/>
      <c r="H370" s="47"/>
      <c r="I370" s="38"/>
      <c r="J370" s="38"/>
      <c r="K370" s="38"/>
      <c r="L370" s="38"/>
      <c r="M370" s="38"/>
    </row>
    <row r="371" spans="3:13" ht="30" customHeight="1">
      <c r="C371" s="61"/>
      <c r="D371" s="47"/>
      <c r="E371" s="47"/>
      <c r="F371" s="47"/>
      <c r="G371" s="47"/>
      <c r="H371" s="47"/>
      <c r="I371" s="38"/>
      <c r="J371" s="38"/>
      <c r="K371" s="38"/>
      <c r="L371" s="38"/>
      <c r="M371" s="38"/>
    </row>
    <row r="372" spans="3:13" s="62" customFormat="1" ht="30" customHeight="1">
      <c r="C372" s="61"/>
      <c r="D372" s="47"/>
      <c r="E372" s="47"/>
      <c r="F372" s="47"/>
      <c r="G372" s="47"/>
      <c r="H372" s="47"/>
      <c r="I372" s="38"/>
      <c r="J372" s="38"/>
      <c r="K372" s="38"/>
      <c r="L372" s="38"/>
      <c r="M372" s="38"/>
    </row>
    <row r="373" spans="3:13" s="62" customFormat="1" ht="30" customHeight="1">
      <c r="C373" s="61"/>
      <c r="D373" s="47"/>
      <c r="E373" s="47"/>
      <c r="F373" s="47"/>
      <c r="G373" s="47"/>
      <c r="H373" s="47"/>
      <c r="I373" s="38"/>
      <c r="J373" s="38"/>
      <c r="K373" s="38"/>
      <c r="L373" s="38"/>
      <c r="M373" s="38"/>
    </row>
    <row r="374" spans="2:13" s="60" customFormat="1" ht="30" customHeight="1">
      <c r="B374" s="55"/>
      <c r="C374" s="61"/>
      <c r="D374" s="47"/>
      <c r="E374" s="47"/>
      <c r="F374" s="47"/>
      <c r="G374" s="47"/>
      <c r="H374" s="47"/>
      <c r="I374" s="38"/>
      <c r="J374" s="38"/>
      <c r="K374" s="38"/>
      <c r="L374" s="38"/>
      <c r="M374" s="38"/>
    </row>
    <row r="375" spans="3:13" ht="30" customHeight="1">
      <c r="C375" s="61"/>
      <c r="D375" s="47"/>
      <c r="E375" s="47"/>
      <c r="F375" s="47"/>
      <c r="G375" s="47"/>
      <c r="H375" s="47"/>
      <c r="I375" s="38"/>
      <c r="J375" s="38"/>
      <c r="K375" s="38"/>
      <c r="L375" s="38"/>
      <c r="M375" s="38"/>
    </row>
    <row r="376" spans="3:13" s="62" customFormat="1" ht="30" customHeight="1">
      <c r="C376" s="61"/>
      <c r="D376" s="47"/>
      <c r="E376" s="47"/>
      <c r="F376" s="47"/>
      <c r="G376" s="47"/>
      <c r="H376" s="47"/>
      <c r="I376" s="38"/>
      <c r="J376" s="38"/>
      <c r="K376" s="38"/>
      <c r="L376" s="38"/>
      <c r="M376" s="38"/>
    </row>
    <row r="377" spans="3:13" s="62" customFormat="1" ht="30" customHeight="1">
      <c r="C377" s="61"/>
      <c r="D377" s="47"/>
      <c r="E377" s="47"/>
      <c r="F377" s="47"/>
      <c r="G377" s="47"/>
      <c r="H377" s="47"/>
      <c r="I377" s="38"/>
      <c r="J377" s="38"/>
      <c r="K377" s="38"/>
      <c r="L377" s="38"/>
      <c r="M377" s="38"/>
    </row>
    <row r="378" spans="2:13" s="60" customFormat="1" ht="30" customHeight="1">
      <c r="B378" s="55"/>
      <c r="C378" s="61"/>
      <c r="D378" s="47"/>
      <c r="E378" s="47"/>
      <c r="F378" s="47"/>
      <c r="G378" s="47"/>
      <c r="H378" s="47"/>
      <c r="I378" s="38"/>
      <c r="J378" s="38"/>
      <c r="K378" s="38"/>
      <c r="L378" s="38"/>
      <c r="M378" s="38"/>
    </row>
    <row r="379" spans="3:13" ht="30" customHeight="1">
      <c r="C379" s="61"/>
      <c r="D379" s="47"/>
      <c r="E379" s="47"/>
      <c r="F379" s="47"/>
      <c r="G379" s="47"/>
      <c r="H379" s="47"/>
      <c r="I379" s="38"/>
      <c r="J379" s="38"/>
      <c r="K379" s="38"/>
      <c r="L379" s="38"/>
      <c r="M379" s="38"/>
    </row>
    <row r="380" spans="3:13" s="62" customFormat="1" ht="30" customHeight="1">
      <c r="C380" s="61"/>
      <c r="D380" s="47"/>
      <c r="E380" s="47"/>
      <c r="F380" s="47"/>
      <c r="G380" s="47"/>
      <c r="H380" s="47"/>
      <c r="I380" s="38"/>
      <c r="J380" s="38"/>
      <c r="K380" s="38"/>
      <c r="L380" s="38"/>
      <c r="M380" s="38"/>
    </row>
    <row r="381" spans="3:13" s="62" customFormat="1" ht="30" customHeight="1">
      <c r="C381" s="61"/>
      <c r="D381" s="47"/>
      <c r="E381" s="47"/>
      <c r="F381" s="47"/>
      <c r="G381" s="47"/>
      <c r="H381" s="47"/>
      <c r="I381" s="38"/>
      <c r="J381" s="38"/>
      <c r="K381" s="38"/>
      <c r="L381" s="38"/>
      <c r="M381" s="38"/>
    </row>
    <row r="382" spans="2:13" s="60" customFormat="1" ht="30" customHeight="1">
      <c r="B382" s="55"/>
      <c r="C382" s="61"/>
      <c r="D382" s="47"/>
      <c r="E382" s="47"/>
      <c r="F382" s="47"/>
      <c r="G382" s="47"/>
      <c r="H382" s="47"/>
      <c r="I382" s="38"/>
      <c r="J382" s="38"/>
      <c r="K382" s="38"/>
      <c r="L382" s="38"/>
      <c r="M382" s="38"/>
    </row>
    <row r="383" spans="3:13" ht="30" customHeight="1">
      <c r="C383" s="61"/>
      <c r="D383" s="47"/>
      <c r="E383" s="47"/>
      <c r="F383" s="47"/>
      <c r="G383" s="47"/>
      <c r="H383" s="47"/>
      <c r="I383" s="38"/>
      <c r="J383" s="38"/>
      <c r="K383" s="38"/>
      <c r="L383" s="38"/>
      <c r="M383" s="38"/>
    </row>
    <row r="384" spans="3:13" s="62" customFormat="1" ht="30" customHeight="1">
      <c r="C384" s="61"/>
      <c r="D384" s="47"/>
      <c r="E384" s="47"/>
      <c r="F384" s="47"/>
      <c r="G384" s="47"/>
      <c r="H384" s="47"/>
      <c r="I384" s="38"/>
      <c r="J384" s="38"/>
      <c r="K384" s="38"/>
      <c r="L384" s="38"/>
      <c r="M384" s="38"/>
    </row>
    <row r="385" spans="3:13" s="62" customFormat="1" ht="30" customHeight="1">
      <c r="C385" s="61"/>
      <c r="D385" s="47"/>
      <c r="E385" s="47"/>
      <c r="F385" s="47"/>
      <c r="G385" s="47"/>
      <c r="H385" s="47"/>
      <c r="I385" s="38"/>
      <c r="J385" s="38"/>
      <c r="K385" s="38"/>
      <c r="L385" s="38"/>
      <c r="M385" s="38"/>
    </row>
    <row r="386" spans="2:13" s="60" customFormat="1" ht="30" customHeight="1">
      <c r="B386" s="55"/>
      <c r="C386" s="61"/>
      <c r="D386" s="47"/>
      <c r="E386" s="47"/>
      <c r="F386" s="47"/>
      <c r="G386" s="47"/>
      <c r="H386" s="47"/>
      <c r="I386" s="38"/>
      <c r="J386" s="38"/>
      <c r="K386" s="38"/>
      <c r="L386" s="38"/>
      <c r="M386" s="38"/>
    </row>
    <row r="387" spans="3:13" ht="30" customHeight="1">
      <c r="C387" s="61"/>
      <c r="D387" s="47"/>
      <c r="E387" s="47"/>
      <c r="F387" s="47"/>
      <c r="G387" s="47"/>
      <c r="H387" s="47"/>
      <c r="I387" s="38"/>
      <c r="J387" s="38"/>
      <c r="K387" s="38"/>
      <c r="L387" s="38"/>
      <c r="M387" s="38"/>
    </row>
    <row r="388" spans="3:13" s="62" customFormat="1" ht="30" customHeight="1">
      <c r="C388" s="61"/>
      <c r="D388" s="47"/>
      <c r="E388" s="47"/>
      <c r="F388" s="47"/>
      <c r="G388" s="47"/>
      <c r="H388" s="47"/>
      <c r="I388" s="38"/>
      <c r="J388" s="38"/>
      <c r="K388" s="38"/>
      <c r="L388" s="38"/>
      <c r="M388" s="38"/>
    </row>
    <row r="389" spans="3:13" s="62" customFormat="1" ht="30" customHeight="1">
      <c r="C389" s="61"/>
      <c r="D389" s="47"/>
      <c r="E389" s="47"/>
      <c r="F389" s="47"/>
      <c r="G389" s="47"/>
      <c r="H389" s="47"/>
      <c r="I389" s="38"/>
      <c r="J389" s="38"/>
      <c r="K389" s="38"/>
      <c r="L389" s="38"/>
      <c r="M389" s="38"/>
    </row>
    <row r="390" spans="2:13" s="60" customFormat="1" ht="30" customHeight="1">
      <c r="B390" s="55"/>
      <c r="C390" s="61"/>
      <c r="D390" s="47"/>
      <c r="E390" s="47"/>
      <c r="F390" s="47"/>
      <c r="G390" s="47"/>
      <c r="H390" s="47"/>
      <c r="I390" s="38"/>
      <c r="J390" s="38"/>
      <c r="K390" s="38"/>
      <c r="L390" s="38"/>
      <c r="M390" s="38"/>
    </row>
    <row r="391" spans="3:13" ht="30" customHeight="1">
      <c r="C391" s="61"/>
      <c r="D391" s="47"/>
      <c r="E391" s="47"/>
      <c r="F391" s="47"/>
      <c r="G391" s="47"/>
      <c r="H391" s="47"/>
      <c r="I391" s="38"/>
      <c r="J391" s="38"/>
      <c r="K391" s="38"/>
      <c r="L391" s="38"/>
      <c r="M391" s="38"/>
    </row>
    <row r="392" spans="3:13" s="62" customFormat="1" ht="30" customHeight="1">
      <c r="C392" s="61"/>
      <c r="D392" s="47"/>
      <c r="E392" s="47"/>
      <c r="F392" s="47"/>
      <c r="G392" s="47"/>
      <c r="H392" s="47"/>
      <c r="I392" s="38"/>
      <c r="J392" s="38"/>
      <c r="K392" s="38"/>
      <c r="L392" s="38"/>
      <c r="M392" s="38"/>
    </row>
    <row r="393" spans="3:13" s="62" customFormat="1" ht="30" customHeight="1">
      <c r="C393" s="61"/>
      <c r="D393" s="47"/>
      <c r="E393" s="47"/>
      <c r="F393" s="47"/>
      <c r="G393" s="47"/>
      <c r="H393" s="47"/>
      <c r="I393" s="38"/>
      <c r="J393" s="38"/>
      <c r="K393" s="38"/>
      <c r="L393" s="38"/>
      <c r="M393" s="38"/>
    </row>
    <row r="394" spans="2:13" s="60" customFormat="1" ht="30" customHeight="1">
      <c r="B394" s="55"/>
      <c r="C394" s="61"/>
      <c r="D394" s="47"/>
      <c r="E394" s="47"/>
      <c r="F394" s="47"/>
      <c r="G394" s="47"/>
      <c r="H394" s="47"/>
      <c r="I394" s="38"/>
      <c r="J394" s="38"/>
      <c r="K394" s="38"/>
      <c r="L394" s="38"/>
      <c r="M394" s="38"/>
    </row>
    <row r="395" spans="3:13" ht="30" customHeight="1">
      <c r="C395" s="61"/>
      <c r="D395" s="47"/>
      <c r="E395" s="47"/>
      <c r="F395" s="47"/>
      <c r="G395" s="47"/>
      <c r="H395" s="47"/>
      <c r="I395" s="38"/>
      <c r="J395" s="38"/>
      <c r="K395" s="38"/>
      <c r="L395" s="38"/>
      <c r="M395" s="38"/>
    </row>
    <row r="396" spans="3:13" s="62" customFormat="1" ht="30" customHeight="1">
      <c r="C396" s="61"/>
      <c r="D396" s="47"/>
      <c r="E396" s="47"/>
      <c r="F396" s="47"/>
      <c r="G396" s="47"/>
      <c r="H396" s="47"/>
      <c r="I396" s="38"/>
      <c r="J396" s="38"/>
      <c r="K396" s="38"/>
      <c r="L396" s="38"/>
      <c r="M396" s="38"/>
    </row>
    <row r="397" spans="3:13" s="62" customFormat="1" ht="30" customHeight="1">
      <c r="C397" s="61"/>
      <c r="D397" s="47"/>
      <c r="E397" s="47"/>
      <c r="F397" s="47"/>
      <c r="G397" s="47"/>
      <c r="H397" s="47"/>
      <c r="I397" s="38"/>
      <c r="J397" s="38"/>
      <c r="K397" s="38"/>
      <c r="L397" s="38"/>
      <c r="M397" s="38"/>
    </row>
    <row r="398" spans="2:13" s="60" customFormat="1" ht="30" customHeight="1">
      <c r="B398" s="55"/>
      <c r="C398" s="61"/>
      <c r="D398" s="47"/>
      <c r="E398" s="47"/>
      <c r="F398" s="47"/>
      <c r="G398" s="47"/>
      <c r="H398" s="47"/>
      <c r="I398" s="38"/>
      <c r="J398" s="38"/>
      <c r="K398" s="38"/>
      <c r="L398" s="38"/>
      <c r="M398" s="38"/>
    </row>
    <row r="399" spans="3:13" ht="30" customHeight="1">
      <c r="C399" s="61"/>
      <c r="D399" s="47"/>
      <c r="E399" s="47"/>
      <c r="F399" s="47"/>
      <c r="G399" s="47"/>
      <c r="H399" s="47"/>
      <c r="I399" s="38"/>
      <c r="J399" s="38"/>
      <c r="K399" s="38"/>
      <c r="L399" s="38"/>
      <c r="M399" s="38"/>
    </row>
    <row r="400" spans="3:13" s="62" customFormat="1" ht="30" customHeight="1">
      <c r="C400" s="61"/>
      <c r="D400" s="47"/>
      <c r="E400" s="47"/>
      <c r="F400" s="47"/>
      <c r="G400" s="47"/>
      <c r="H400" s="47"/>
      <c r="I400" s="38"/>
      <c r="J400" s="38"/>
      <c r="K400" s="38"/>
      <c r="L400" s="38"/>
      <c r="M400" s="38"/>
    </row>
    <row r="401" spans="3:13" s="62" customFormat="1" ht="30" customHeight="1">
      <c r="C401" s="61"/>
      <c r="D401" s="47"/>
      <c r="E401" s="47"/>
      <c r="F401" s="47"/>
      <c r="G401" s="47"/>
      <c r="H401" s="47"/>
      <c r="I401" s="38"/>
      <c r="J401" s="38"/>
      <c r="K401" s="38"/>
      <c r="L401" s="38"/>
      <c r="M401" s="38"/>
    </row>
    <row r="402" spans="2:13" s="60" customFormat="1" ht="30" customHeight="1">
      <c r="B402" s="55"/>
      <c r="C402" s="61"/>
      <c r="D402" s="47"/>
      <c r="E402" s="47"/>
      <c r="F402" s="47"/>
      <c r="G402" s="47"/>
      <c r="H402" s="47"/>
      <c r="I402" s="38"/>
      <c r="J402" s="38"/>
      <c r="K402" s="38"/>
      <c r="L402" s="38"/>
      <c r="M402" s="38"/>
    </row>
    <row r="403" spans="3:13" ht="30" customHeight="1">
      <c r="C403" s="61"/>
      <c r="D403" s="47"/>
      <c r="E403" s="47"/>
      <c r="F403" s="47"/>
      <c r="G403" s="47"/>
      <c r="H403" s="47"/>
      <c r="I403" s="38"/>
      <c r="J403" s="38"/>
      <c r="K403" s="38"/>
      <c r="L403" s="38"/>
      <c r="M403" s="38"/>
    </row>
    <row r="404" spans="3:13" s="62" customFormat="1" ht="30" customHeight="1">
      <c r="C404" s="61"/>
      <c r="D404" s="47"/>
      <c r="E404" s="47"/>
      <c r="F404" s="47"/>
      <c r="G404" s="47"/>
      <c r="H404" s="47"/>
      <c r="I404" s="38"/>
      <c r="J404" s="38"/>
      <c r="K404" s="38"/>
      <c r="L404" s="38"/>
      <c r="M404" s="38"/>
    </row>
    <row r="405" spans="3:13" s="62" customFormat="1" ht="30" customHeight="1">
      <c r="C405" s="61"/>
      <c r="D405" s="47"/>
      <c r="E405" s="47"/>
      <c r="F405" s="47"/>
      <c r="G405" s="47"/>
      <c r="H405" s="47"/>
      <c r="I405" s="38"/>
      <c r="J405" s="38"/>
      <c r="K405" s="38"/>
      <c r="L405" s="38"/>
      <c r="M405" s="38"/>
    </row>
    <row r="406" spans="2:13" s="60" customFormat="1" ht="30" customHeight="1">
      <c r="B406" s="55"/>
      <c r="C406" s="61"/>
      <c r="D406" s="47"/>
      <c r="E406" s="47"/>
      <c r="F406" s="47"/>
      <c r="G406" s="47"/>
      <c r="H406" s="47"/>
      <c r="I406" s="38"/>
      <c r="J406" s="38"/>
      <c r="K406" s="38"/>
      <c r="L406" s="38"/>
      <c r="M406" s="38"/>
    </row>
    <row r="407" spans="3:13" ht="30" customHeight="1">
      <c r="C407" s="61"/>
      <c r="D407" s="47"/>
      <c r="E407" s="47"/>
      <c r="F407" s="47"/>
      <c r="G407" s="47"/>
      <c r="H407" s="47"/>
      <c r="I407" s="38"/>
      <c r="J407" s="38"/>
      <c r="K407" s="38"/>
      <c r="L407" s="38"/>
      <c r="M407" s="38"/>
    </row>
    <row r="408" spans="3:13" s="62" customFormat="1" ht="30" customHeight="1">
      <c r="C408" s="61"/>
      <c r="D408" s="47"/>
      <c r="E408" s="47"/>
      <c r="F408" s="47"/>
      <c r="G408" s="47"/>
      <c r="H408" s="47"/>
      <c r="I408" s="38"/>
      <c r="J408" s="38"/>
      <c r="K408" s="38"/>
      <c r="L408" s="38"/>
      <c r="M408" s="38"/>
    </row>
    <row r="409" spans="3:13" s="62" customFormat="1" ht="30" customHeight="1">
      <c r="C409" s="61"/>
      <c r="D409" s="47"/>
      <c r="E409" s="47"/>
      <c r="F409" s="47"/>
      <c r="G409" s="47"/>
      <c r="H409" s="47"/>
      <c r="I409" s="38"/>
      <c r="J409" s="38"/>
      <c r="K409" s="38"/>
      <c r="L409" s="38"/>
      <c r="M409" s="38"/>
    </row>
    <row r="410" spans="2:13" s="60" customFormat="1" ht="30" customHeight="1">
      <c r="B410" s="55"/>
      <c r="C410" s="61"/>
      <c r="D410" s="47"/>
      <c r="E410" s="47"/>
      <c r="F410" s="47"/>
      <c r="G410" s="47"/>
      <c r="H410" s="47"/>
      <c r="I410" s="38"/>
      <c r="J410" s="38"/>
      <c r="K410" s="38"/>
      <c r="L410" s="38"/>
      <c r="M410" s="38"/>
    </row>
    <row r="411" spans="3:13" ht="30" customHeight="1">
      <c r="C411" s="61"/>
      <c r="D411" s="47"/>
      <c r="E411" s="47"/>
      <c r="F411" s="47"/>
      <c r="G411" s="47"/>
      <c r="H411" s="47"/>
      <c r="I411" s="38"/>
      <c r="J411" s="38"/>
      <c r="K411" s="38"/>
      <c r="L411" s="38"/>
      <c r="M411" s="38"/>
    </row>
    <row r="412" spans="3:13" s="62" customFormat="1" ht="30" customHeight="1">
      <c r="C412" s="61"/>
      <c r="D412" s="47"/>
      <c r="E412" s="47"/>
      <c r="F412" s="47"/>
      <c r="G412" s="47"/>
      <c r="H412" s="47"/>
      <c r="I412" s="38"/>
      <c r="J412" s="38"/>
      <c r="K412" s="38"/>
      <c r="L412" s="38"/>
      <c r="M412" s="38"/>
    </row>
    <row r="413" spans="3:13" s="62" customFormat="1" ht="30" customHeight="1">
      <c r="C413" s="61"/>
      <c r="D413" s="47"/>
      <c r="E413" s="47"/>
      <c r="F413" s="47"/>
      <c r="G413" s="47"/>
      <c r="H413" s="47"/>
      <c r="I413" s="38"/>
      <c r="J413" s="38"/>
      <c r="K413" s="38"/>
      <c r="L413" s="38"/>
      <c r="M413" s="38"/>
    </row>
    <row r="414" spans="2:13" s="60" customFormat="1" ht="30" customHeight="1">
      <c r="B414" s="55"/>
      <c r="C414" s="61"/>
      <c r="D414" s="47"/>
      <c r="E414" s="47"/>
      <c r="F414" s="47"/>
      <c r="G414" s="47"/>
      <c r="H414" s="47"/>
      <c r="I414" s="38"/>
      <c r="J414" s="38"/>
      <c r="K414" s="38"/>
      <c r="L414" s="38"/>
      <c r="M414" s="38"/>
    </row>
    <row r="415" spans="3:13" ht="30" customHeight="1">
      <c r="C415" s="61"/>
      <c r="D415" s="47"/>
      <c r="E415" s="47"/>
      <c r="F415" s="47"/>
      <c r="G415" s="47"/>
      <c r="H415" s="47"/>
      <c r="I415" s="38"/>
      <c r="J415" s="38"/>
      <c r="K415" s="38"/>
      <c r="L415" s="38"/>
      <c r="M415" s="38"/>
    </row>
    <row r="416" spans="3:13" s="62" customFormat="1" ht="30" customHeight="1">
      <c r="C416" s="61"/>
      <c r="D416" s="47"/>
      <c r="E416" s="47"/>
      <c r="F416" s="47"/>
      <c r="G416" s="47"/>
      <c r="H416" s="47"/>
      <c r="I416" s="38"/>
      <c r="J416" s="38"/>
      <c r="K416" s="38"/>
      <c r="L416" s="38"/>
      <c r="M416" s="38"/>
    </row>
    <row r="417" spans="3:13" s="62" customFormat="1" ht="30" customHeight="1">
      <c r="C417" s="61"/>
      <c r="D417" s="47"/>
      <c r="E417" s="47"/>
      <c r="F417" s="47"/>
      <c r="G417" s="47"/>
      <c r="H417" s="47"/>
      <c r="I417" s="38"/>
      <c r="J417" s="38"/>
      <c r="K417" s="38"/>
      <c r="L417" s="38"/>
      <c r="M417" s="38"/>
    </row>
    <row r="418" spans="2:13" s="60" customFormat="1" ht="30" customHeight="1">
      <c r="B418" s="55"/>
      <c r="C418" s="61"/>
      <c r="D418" s="47"/>
      <c r="E418" s="47"/>
      <c r="F418" s="47"/>
      <c r="G418" s="47"/>
      <c r="H418" s="47"/>
      <c r="I418" s="38"/>
      <c r="J418" s="38"/>
      <c r="K418" s="38"/>
      <c r="L418" s="38"/>
      <c r="M418" s="38"/>
    </row>
    <row r="419" spans="3:13" ht="30" customHeight="1">
      <c r="C419" s="61"/>
      <c r="D419" s="47"/>
      <c r="E419" s="47"/>
      <c r="F419" s="47"/>
      <c r="G419" s="47"/>
      <c r="H419" s="47"/>
      <c r="I419" s="38"/>
      <c r="J419" s="38"/>
      <c r="K419" s="38"/>
      <c r="L419" s="38"/>
      <c r="M419" s="38"/>
    </row>
    <row r="420" spans="3:13" s="62" customFormat="1" ht="30" customHeight="1">
      <c r="C420" s="61"/>
      <c r="D420" s="47"/>
      <c r="E420" s="47"/>
      <c r="F420" s="47"/>
      <c r="G420" s="47"/>
      <c r="H420" s="47"/>
      <c r="I420" s="38"/>
      <c r="J420" s="38"/>
      <c r="K420" s="38"/>
      <c r="L420" s="38"/>
      <c r="M420" s="38"/>
    </row>
    <row r="421" spans="3:13" s="62" customFormat="1" ht="30" customHeight="1">
      <c r="C421" s="61"/>
      <c r="D421" s="47"/>
      <c r="E421" s="47"/>
      <c r="F421" s="47"/>
      <c r="G421" s="47"/>
      <c r="H421" s="47"/>
      <c r="I421" s="38"/>
      <c r="J421" s="38"/>
      <c r="K421" s="38"/>
      <c r="L421" s="38"/>
      <c r="M421" s="38"/>
    </row>
    <row r="422" spans="2:13" s="60" customFormat="1" ht="30" customHeight="1">
      <c r="B422" s="55"/>
      <c r="C422" s="61"/>
      <c r="D422" s="47"/>
      <c r="E422" s="47"/>
      <c r="F422" s="47"/>
      <c r="G422" s="47"/>
      <c r="H422" s="47"/>
      <c r="I422" s="38"/>
      <c r="J422" s="38"/>
      <c r="K422" s="38"/>
      <c r="L422" s="38"/>
      <c r="M422" s="38"/>
    </row>
    <row r="423" spans="3:13" ht="30" customHeight="1">
      <c r="C423" s="61"/>
      <c r="D423" s="47"/>
      <c r="E423" s="47"/>
      <c r="F423" s="47"/>
      <c r="G423" s="47"/>
      <c r="H423" s="47"/>
      <c r="I423" s="38"/>
      <c r="J423" s="38"/>
      <c r="K423" s="38"/>
      <c r="L423" s="38"/>
      <c r="M423" s="38"/>
    </row>
    <row r="424" spans="3:13" s="62" customFormat="1" ht="30" customHeight="1">
      <c r="C424" s="61"/>
      <c r="D424" s="47"/>
      <c r="E424" s="47"/>
      <c r="F424" s="47"/>
      <c r="G424" s="47"/>
      <c r="H424" s="47"/>
      <c r="I424" s="38"/>
      <c r="J424" s="38"/>
      <c r="K424" s="38"/>
      <c r="L424" s="38"/>
      <c r="M424" s="38"/>
    </row>
    <row r="425" spans="3:13" s="62" customFormat="1" ht="30" customHeight="1">
      <c r="C425" s="61"/>
      <c r="D425" s="47"/>
      <c r="E425" s="47"/>
      <c r="F425" s="47"/>
      <c r="G425" s="47"/>
      <c r="H425" s="47"/>
      <c r="I425" s="38"/>
      <c r="J425" s="38"/>
      <c r="K425" s="38"/>
      <c r="L425" s="38"/>
      <c r="M425" s="38"/>
    </row>
    <row r="426" spans="2:13" s="60" customFormat="1" ht="30" customHeight="1">
      <c r="B426" s="55"/>
      <c r="C426" s="61"/>
      <c r="D426" s="47"/>
      <c r="E426" s="47"/>
      <c r="F426" s="47"/>
      <c r="G426" s="47"/>
      <c r="H426" s="47"/>
      <c r="I426" s="38"/>
      <c r="J426" s="38"/>
      <c r="K426" s="38"/>
      <c r="L426" s="38"/>
      <c r="M426" s="38"/>
    </row>
    <row r="427" spans="3:13" ht="30" customHeight="1">
      <c r="C427" s="61"/>
      <c r="D427" s="47"/>
      <c r="E427" s="47"/>
      <c r="F427" s="47"/>
      <c r="G427" s="47"/>
      <c r="H427" s="47"/>
      <c r="I427" s="38"/>
      <c r="J427" s="38"/>
      <c r="K427" s="38"/>
      <c r="L427" s="38"/>
      <c r="M427" s="38"/>
    </row>
    <row r="428" spans="3:13" s="62" customFormat="1" ht="30" customHeight="1">
      <c r="C428" s="61"/>
      <c r="D428" s="47"/>
      <c r="E428" s="47"/>
      <c r="F428" s="47"/>
      <c r="G428" s="47"/>
      <c r="H428" s="47"/>
      <c r="I428" s="38"/>
      <c r="J428" s="38"/>
      <c r="K428" s="38"/>
      <c r="L428" s="38"/>
      <c r="M428" s="38"/>
    </row>
    <row r="429" spans="3:13" s="62" customFormat="1" ht="30" customHeight="1">
      <c r="C429" s="61"/>
      <c r="D429" s="47"/>
      <c r="E429" s="47"/>
      <c r="F429" s="47"/>
      <c r="G429" s="47"/>
      <c r="H429" s="47"/>
      <c r="I429" s="38"/>
      <c r="J429" s="38"/>
      <c r="K429" s="38"/>
      <c r="L429" s="38"/>
      <c r="M429" s="38"/>
    </row>
    <row r="430" spans="2:13" s="60" customFormat="1" ht="30" customHeight="1">
      <c r="B430" s="55"/>
      <c r="C430" s="61"/>
      <c r="D430" s="47"/>
      <c r="E430" s="47"/>
      <c r="F430" s="47"/>
      <c r="G430" s="47"/>
      <c r="H430" s="47"/>
      <c r="I430" s="38"/>
      <c r="J430" s="38"/>
      <c r="K430" s="38"/>
      <c r="L430" s="38"/>
      <c r="M430" s="38"/>
    </row>
    <row r="431" spans="3:13" ht="30" customHeight="1">
      <c r="C431" s="61"/>
      <c r="D431" s="47"/>
      <c r="E431" s="47"/>
      <c r="F431" s="47"/>
      <c r="G431" s="47"/>
      <c r="H431" s="47"/>
      <c r="I431" s="38"/>
      <c r="J431" s="38"/>
      <c r="K431" s="38"/>
      <c r="L431" s="38"/>
      <c r="M431" s="38"/>
    </row>
    <row r="432" spans="3:13" s="62" customFormat="1" ht="30" customHeight="1">
      <c r="C432" s="61"/>
      <c r="D432" s="47"/>
      <c r="E432" s="47"/>
      <c r="F432" s="47"/>
      <c r="G432" s="47"/>
      <c r="H432" s="47"/>
      <c r="I432" s="38"/>
      <c r="J432" s="38"/>
      <c r="K432" s="38"/>
      <c r="L432" s="38"/>
      <c r="M432" s="38"/>
    </row>
    <row r="433" spans="3:13" s="62" customFormat="1" ht="30" customHeight="1">
      <c r="C433" s="61"/>
      <c r="D433" s="47"/>
      <c r="E433" s="47"/>
      <c r="F433" s="47"/>
      <c r="G433" s="47"/>
      <c r="H433" s="47"/>
      <c r="I433" s="38"/>
      <c r="J433" s="38"/>
      <c r="K433" s="38"/>
      <c r="L433" s="38"/>
      <c r="M433" s="38"/>
    </row>
    <row r="434" spans="2:13" s="60" customFormat="1" ht="30" customHeight="1">
      <c r="B434" s="55"/>
      <c r="C434" s="61"/>
      <c r="D434" s="47"/>
      <c r="E434" s="47"/>
      <c r="F434" s="47"/>
      <c r="G434" s="47"/>
      <c r="H434" s="47"/>
      <c r="I434" s="38"/>
      <c r="J434" s="38"/>
      <c r="K434" s="38"/>
      <c r="L434" s="38"/>
      <c r="M434" s="38"/>
    </row>
    <row r="435" spans="3:13" ht="30" customHeight="1">
      <c r="C435" s="61"/>
      <c r="D435" s="47"/>
      <c r="E435" s="47"/>
      <c r="F435" s="47"/>
      <c r="G435" s="47"/>
      <c r="H435" s="47"/>
      <c r="I435" s="38"/>
      <c r="J435" s="38"/>
      <c r="K435" s="38"/>
      <c r="L435" s="38"/>
      <c r="M435" s="38"/>
    </row>
    <row r="436" spans="3:13" s="62" customFormat="1" ht="30" customHeight="1">
      <c r="C436" s="61"/>
      <c r="D436" s="47"/>
      <c r="E436" s="47"/>
      <c r="F436" s="47"/>
      <c r="G436" s="47"/>
      <c r="H436" s="47"/>
      <c r="I436" s="38"/>
      <c r="J436" s="38"/>
      <c r="K436" s="38"/>
      <c r="L436" s="38"/>
      <c r="M436" s="38"/>
    </row>
    <row r="437" spans="3:13" s="62" customFormat="1" ht="30" customHeight="1">
      <c r="C437" s="61"/>
      <c r="D437" s="47"/>
      <c r="E437" s="47"/>
      <c r="F437" s="47"/>
      <c r="G437" s="47"/>
      <c r="H437" s="47"/>
      <c r="I437" s="38"/>
      <c r="J437" s="38"/>
      <c r="K437" s="38"/>
      <c r="L437" s="38"/>
      <c r="M437" s="38"/>
    </row>
    <row r="438" spans="2:13" s="60" customFormat="1" ht="30" customHeight="1">
      <c r="B438" s="55"/>
      <c r="C438" s="61"/>
      <c r="D438" s="47"/>
      <c r="E438" s="47"/>
      <c r="F438" s="47"/>
      <c r="G438" s="47"/>
      <c r="H438" s="47"/>
      <c r="I438" s="38"/>
      <c r="J438" s="38"/>
      <c r="K438" s="38"/>
      <c r="L438" s="38"/>
      <c r="M438" s="38"/>
    </row>
    <row r="439" spans="3:13" ht="30" customHeight="1">
      <c r="C439" s="61"/>
      <c r="D439" s="47"/>
      <c r="E439" s="47"/>
      <c r="F439" s="47"/>
      <c r="G439" s="47"/>
      <c r="H439" s="47"/>
      <c r="I439" s="38"/>
      <c r="J439" s="38"/>
      <c r="K439" s="38"/>
      <c r="L439" s="38"/>
      <c r="M439" s="38"/>
    </row>
    <row r="440" spans="3:13" s="62" customFormat="1" ht="30" customHeight="1">
      <c r="C440" s="61"/>
      <c r="D440" s="47"/>
      <c r="E440" s="47"/>
      <c r="F440" s="47"/>
      <c r="G440" s="47"/>
      <c r="H440" s="47"/>
      <c r="I440" s="38"/>
      <c r="J440" s="38"/>
      <c r="K440" s="38"/>
      <c r="L440" s="38"/>
      <c r="M440" s="38"/>
    </row>
    <row r="441" spans="3:13" s="62" customFormat="1" ht="30" customHeight="1">
      <c r="C441" s="61"/>
      <c r="D441" s="47"/>
      <c r="E441" s="47"/>
      <c r="F441" s="47"/>
      <c r="G441" s="47"/>
      <c r="H441" s="47"/>
      <c r="I441" s="38"/>
      <c r="J441" s="38"/>
      <c r="K441" s="38"/>
      <c r="L441" s="38"/>
      <c r="M441" s="38"/>
    </row>
    <row r="442" spans="2:13" s="60" customFormat="1" ht="30" customHeight="1">
      <c r="B442" s="55"/>
      <c r="C442" s="61"/>
      <c r="D442" s="47"/>
      <c r="E442" s="47"/>
      <c r="F442" s="47"/>
      <c r="G442" s="47"/>
      <c r="H442" s="47"/>
      <c r="I442" s="38"/>
      <c r="J442" s="38"/>
      <c r="K442" s="38"/>
      <c r="L442" s="38"/>
      <c r="M442" s="38"/>
    </row>
    <row r="443" spans="3:13" ht="30" customHeight="1">
      <c r="C443" s="61"/>
      <c r="D443" s="47"/>
      <c r="E443" s="47"/>
      <c r="F443" s="47"/>
      <c r="G443" s="47"/>
      <c r="H443" s="47"/>
      <c r="I443" s="38"/>
      <c r="J443" s="38"/>
      <c r="K443" s="38"/>
      <c r="L443" s="38"/>
      <c r="M443" s="38"/>
    </row>
    <row r="444" spans="3:13" s="62" customFormat="1" ht="30" customHeight="1">
      <c r="C444" s="61"/>
      <c r="D444" s="47"/>
      <c r="E444" s="47"/>
      <c r="F444" s="47"/>
      <c r="G444" s="47"/>
      <c r="H444" s="47"/>
      <c r="I444" s="38"/>
      <c r="J444" s="38"/>
      <c r="K444" s="38"/>
      <c r="L444" s="38"/>
      <c r="M444" s="38"/>
    </row>
    <row r="445" spans="3:13" s="62" customFormat="1" ht="30" customHeight="1">
      <c r="C445" s="61"/>
      <c r="D445" s="47"/>
      <c r="E445" s="47"/>
      <c r="F445" s="47"/>
      <c r="G445" s="47"/>
      <c r="H445" s="47"/>
      <c r="I445" s="38"/>
      <c r="J445" s="38"/>
      <c r="K445" s="38"/>
      <c r="L445" s="38"/>
      <c r="M445" s="38"/>
    </row>
    <row r="446" spans="2:13" s="60" customFormat="1" ht="30" customHeight="1">
      <c r="B446" s="55"/>
      <c r="C446" s="61"/>
      <c r="D446" s="47"/>
      <c r="E446" s="47"/>
      <c r="F446" s="47"/>
      <c r="G446" s="47"/>
      <c r="H446" s="47"/>
      <c r="I446" s="38"/>
      <c r="J446" s="38"/>
      <c r="K446" s="38"/>
      <c r="L446" s="38"/>
      <c r="M446" s="38"/>
    </row>
    <row r="447" spans="3:13" ht="30" customHeight="1">
      <c r="C447" s="61"/>
      <c r="D447" s="47"/>
      <c r="E447" s="47"/>
      <c r="F447" s="47"/>
      <c r="G447" s="47"/>
      <c r="H447" s="47"/>
      <c r="I447" s="38"/>
      <c r="J447" s="38"/>
      <c r="K447" s="38"/>
      <c r="L447" s="38"/>
      <c r="M447" s="38"/>
    </row>
    <row r="448" spans="3:13" s="62" customFormat="1" ht="30" customHeight="1">
      <c r="C448" s="61"/>
      <c r="D448" s="47"/>
      <c r="E448" s="47"/>
      <c r="F448" s="47"/>
      <c r="G448" s="47"/>
      <c r="H448" s="47"/>
      <c r="I448" s="38"/>
      <c r="J448" s="38"/>
      <c r="K448" s="38"/>
      <c r="L448" s="38"/>
      <c r="M448" s="38"/>
    </row>
    <row r="449" spans="3:13" s="62" customFormat="1" ht="30" customHeight="1">
      <c r="C449" s="61"/>
      <c r="D449" s="47"/>
      <c r="E449" s="47"/>
      <c r="F449" s="47"/>
      <c r="G449" s="47"/>
      <c r="H449" s="47"/>
      <c r="I449" s="38"/>
      <c r="J449" s="38"/>
      <c r="K449" s="38"/>
      <c r="L449" s="38"/>
      <c r="M449" s="38"/>
    </row>
    <row r="450" spans="2:13" s="60" customFormat="1" ht="30" customHeight="1">
      <c r="B450" s="55"/>
      <c r="C450" s="61"/>
      <c r="D450" s="47"/>
      <c r="E450" s="47"/>
      <c r="F450" s="47"/>
      <c r="G450" s="47"/>
      <c r="H450" s="47"/>
      <c r="I450" s="38"/>
      <c r="J450" s="38"/>
      <c r="K450" s="38"/>
      <c r="L450" s="38"/>
      <c r="M450" s="38"/>
    </row>
    <row r="451" spans="3:13" ht="30" customHeight="1">
      <c r="C451" s="61"/>
      <c r="D451" s="47"/>
      <c r="E451" s="47"/>
      <c r="F451" s="47"/>
      <c r="G451" s="47"/>
      <c r="H451" s="47"/>
      <c r="I451" s="38"/>
      <c r="J451" s="38"/>
      <c r="K451" s="38"/>
      <c r="L451" s="38"/>
      <c r="M451" s="38"/>
    </row>
    <row r="452" spans="3:13" s="62" customFormat="1" ht="30" customHeight="1">
      <c r="C452" s="61"/>
      <c r="D452" s="47"/>
      <c r="E452" s="47"/>
      <c r="F452" s="47"/>
      <c r="G452" s="47"/>
      <c r="H452" s="47"/>
      <c r="I452" s="38"/>
      <c r="J452" s="38"/>
      <c r="K452" s="38"/>
      <c r="L452" s="38"/>
      <c r="M452" s="38"/>
    </row>
    <row r="453" spans="3:13" s="62" customFormat="1" ht="30" customHeight="1">
      <c r="C453" s="61"/>
      <c r="D453" s="47"/>
      <c r="E453" s="47"/>
      <c r="F453" s="47"/>
      <c r="G453" s="47"/>
      <c r="H453" s="47"/>
      <c r="I453" s="38"/>
      <c r="J453" s="38"/>
      <c r="K453" s="38"/>
      <c r="L453" s="38"/>
      <c r="M453" s="38"/>
    </row>
    <row r="454" spans="2:13" s="60" customFormat="1" ht="30" customHeight="1">
      <c r="B454" s="55"/>
      <c r="C454" s="61"/>
      <c r="D454" s="47"/>
      <c r="E454" s="47"/>
      <c r="F454" s="47"/>
      <c r="G454" s="47"/>
      <c r="H454" s="47"/>
      <c r="I454" s="38"/>
      <c r="J454" s="38"/>
      <c r="K454" s="38"/>
      <c r="L454" s="38"/>
      <c r="M454" s="38"/>
    </row>
    <row r="455" spans="3:13" ht="30" customHeight="1">
      <c r="C455" s="61"/>
      <c r="D455" s="47"/>
      <c r="E455" s="47"/>
      <c r="F455" s="47"/>
      <c r="G455" s="47"/>
      <c r="H455" s="47"/>
      <c r="I455" s="38"/>
      <c r="J455" s="38"/>
      <c r="K455" s="38"/>
      <c r="L455" s="38"/>
      <c r="M455" s="38"/>
    </row>
    <row r="456" spans="3:13" s="62" customFormat="1" ht="30" customHeight="1">
      <c r="C456" s="61"/>
      <c r="D456" s="47"/>
      <c r="E456" s="47"/>
      <c r="F456" s="47"/>
      <c r="G456" s="47"/>
      <c r="H456" s="47"/>
      <c r="I456" s="38"/>
      <c r="J456" s="38"/>
      <c r="K456" s="38"/>
      <c r="L456" s="38"/>
      <c r="M456" s="38"/>
    </row>
    <row r="457" spans="3:13" s="62" customFormat="1" ht="30" customHeight="1">
      <c r="C457" s="61"/>
      <c r="D457" s="47"/>
      <c r="E457" s="47"/>
      <c r="F457" s="47"/>
      <c r="G457" s="47"/>
      <c r="H457" s="47"/>
      <c r="I457" s="38"/>
      <c r="J457" s="38"/>
      <c r="K457" s="38"/>
      <c r="L457" s="38"/>
      <c r="M457" s="38"/>
    </row>
    <row r="458" spans="2:13" s="60" customFormat="1" ht="30" customHeight="1">
      <c r="B458" s="55"/>
      <c r="C458" s="61"/>
      <c r="D458" s="47"/>
      <c r="E458" s="47"/>
      <c r="F458" s="47"/>
      <c r="G458" s="47"/>
      <c r="H458" s="47"/>
      <c r="I458" s="38"/>
      <c r="J458" s="38"/>
      <c r="K458" s="38"/>
      <c r="L458" s="38"/>
      <c r="M458" s="38"/>
    </row>
    <row r="459" spans="3:13" ht="30" customHeight="1">
      <c r="C459" s="61"/>
      <c r="D459" s="47"/>
      <c r="E459" s="47"/>
      <c r="F459" s="47"/>
      <c r="G459" s="47"/>
      <c r="H459" s="47"/>
      <c r="I459" s="38"/>
      <c r="J459" s="38"/>
      <c r="K459" s="38"/>
      <c r="L459" s="38"/>
      <c r="M459" s="38"/>
    </row>
    <row r="460" spans="3:13" s="62" customFormat="1" ht="30" customHeight="1">
      <c r="C460" s="61"/>
      <c r="D460" s="47"/>
      <c r="E460" s="47"/>
      <c r="F460" s="47"/>
      <c r="G460" s="47"/>
      <c r="H460" s="47"/>
      <c r="I460" s="38"/>
      <c r="J460" s="38"/>
      <c r="K460" s="38"/>
      <c r="L460" s="38"/>
      <c r="M460" s="38"/>
    </row>
    <row r="461" spans="3:13" s="62" customFormat="1" ht="30" customHeight="1">
      <c r="C461" s="61"/>
      <c r="D461" s="47"/>
      <c r="E461" s="47"/>
      <c r="F461" s="47"/>
      <c r="G461" s="47"/>
      <c r="H461" s="47"/>
      <c r="I461" s="38"/>
      <c r="J461" s="38"/>
      <c r="K461" s="38"/>
      <c r="L461" s="38"/>
      <c r="M461" s="38"/>
    </row>
    <row r="462" spans="2:13" s="60" customFormat="1" ht="30" customHeight="1">
      <c r="B462" s="55"/>
      <c r="C462" s="61"/>
      <c r="D462" s="47"/>
      <c r="E462" s="47"/>
      <c r="F462" s="47"/>
      <c r="G462" s="47"/>
      <c r="H462" s="47"/>
      <c r="I462" s="38"/>
      <c r="J462" s="38"/>
      <c r="K462" s="38"/>
      <c r="L462" s="38"/>
      <c r="M462" s="38"/>
    </row>
    <row r="463" spans="3:13" ht="30" customHeight="1">
      <c r="C463" s="61"/>
      <c r="D463" s="47"/>
      <c r="E463" s="47"/>
      <c r="F463" s="47"/>
      <c r="G463" s="47"/>
      <c r="H463" s="47"/>
      <c r="I463" s="38"/>
      <c r="J463" s="38"/>
      <c r="K463" s="38"/>
      <c r="L463" s="38"/>
      <c r="M463" s="38"/>
    </row>
    <row r="464" spans="3:13" s="62" customFormat="1" ht="30" customHeight="1">
      <c r="C464" s="61"/>
      <c r="D464" s="47"/>
      <c r="E464" s="47"/>
      <c r="F464" s="47"/>
      <c r="G464" s="47"/>
      <c r="H464" s="47"/>
      <c r="I464" s="38"/>
      <c r="J464" s="38"/>
      <c r="K464" s="38"/>
      <c r="L464" s="38"/>
      <c r="M464" s="38"/>
    </row>
    <row r="465" spans="3:13" s="62" customFormat="1" ht="30" customHeight="1">
      <c r="C465" s="61"/>
      <c r="D465" s="47"/>
      <c r="E465" s="47"/>
      <c r="F465" s="47"/>
      <c r="G465" s="47"/>
      <c r="H465" s="47"/>
      <c r="I465" s="38"/>
      <c r="J465" s="38"/>
      <c r="K465" s="38"/>
      <c r="L465" s="38"/>
      <c r="M465" s="38"/>
    </row>
    <row r="466" spans="2:13" s="60" customFormat="1" ht="30" customHeight="1">
      <c r="B466" s="55"/>
      <c r="C466" s="61"/>
      <c r="D466" s="47"/>
      <c r="E466" s="47"/>
      <c r="F466" s="47"/>
      <c r="G466" s="47"/>
      <c r="H466" s="47"/>
      <c r="I466" s="38"/>
      <c r="J466" s="38"/>
      <c r="K466" s="38"/>
      <c r="L466" s="38"/>
      <c r="M466" s="38"/>
    </row>
    <row r="467" spans="3:13" ht="30" customHeight="1">
      <c r="C467" s="61"/>
      <c r="D467" s="47"/>
      <c r="E467" s="47"/>
      <c r="F467" s="47"/>
      <c r="G467" s="47"/>
      <c r="H467" s="47"/>
      <c r="I467" s="38"/>
      <c r="J467" s="38"/>
      <c r="K467" s="38"/>
      <c r="L467" s="38"/>
      <c r="M467" s="38"/>
    </row>
    <row r="468" spans="3:13" s="62" customFormat="1" ht="30" customHeight="1">
      <c r="C468" s="61"/>
      <c r="D468" s="47"/>
      <c r="E468" s="47"/>
      <c r="F468" s="47"/>
      <c r="G468" s="47"/>
      <c r="H468" s="47"/>
      <c r="I468" s="38"/>
      <c r="J468" s="38"/>
      <c r="K468" s="38"/>
      <c r="L468" s="38"/>
      <c r="M468" s="38"/>
    </row>
    <row r="469" spans="3:13" s="62" customFormat="1" ht="30" customHeight="1">
      <c r="C469" s="61"/>
      <c r="D469" s="47"/>
      <c r="E469" s="47"/>
      <c r="F469" s="47"/>
      <c r="G469" s="47"/>
      <c r="H469" s="47"/>
      <c r="I469" s="38"/>
      <c r="J469" s="38"/>
      <c r="K469" s="38"/>
      <c r="L469" s="38"/>
      <c r="M469" s="38"/>
    </row>
    <row r="470" spans="2:13" s="60" customFormat="1" ht="30" customHeight="1">
      <c r="B470" s="55"/>
      <c r="C470" s="61"/>
      <c r="D470" s="47"/>
      <c r="E470" s="47"/>
      <c r="F470" s="47"/>
      <c r="G470" s="47"/>
      <c r="H470" s="47"/>
      <c r="I470" s="38"/>
      <c r="J470" s="38"/>
      <c r="K470" s="38"/>
      <c r="L470" s="38"/>
      <c r="M470" s="38"/>
    </row>
    <row r="471" spans="3:13" ht="30" customHeight="1">
      <c r="C471" s="61"/>
      <c r="D471" s="47"/>
      <c r="E471" s="47"/>
      <c r="F471" s="47"/>
      <c r="G471" s="47"/>
      <c r="H471" s="47"/>
      <c r="I471" s="38"/>
      <c r="J471" s="38"/>
      <c r="K471" s="38"/>
      <c r="L471" s="38"/>
      <c r="M471" s="38"/>
    </row>
    <row r="472" spans="3:13" s="62" customFormat="1" ht="30" customHeight="1">
      <c r="C472" s="61"/>
      <c r="D472" s="47"/>
      <c r="E472" s="47"/>
      <c r="F472" s="47"/>
      <c r="G472" s="47"/>
      <c r="H472" s="47"/>
      <c r="I472" s="38"/>
      <c r="J472" s="38"/>
      <c r="K472" s="38"/>
      <c r="L472" s="38"/>
      <c r="M472" s="38"/>
    </row>
    <row r="473" spans="3:13" s="62" customFormat="1" ht="30" customHeight="1">
      <c r="C473" s="61"/>
      <c r="D473" s="47"/>
      <c r="E473" s="47"/>
      <c r="F473" s="47"/>
      <c r="G473" s="47"/>
      <c r="H473" s="47"/>
      <c r="I473" s="38"/>
      <c r="J473" s="38"/>
      <c r="K473" s="38"/>
      <c r="L473" s="38"/>
      <c r="M473" s="38"/>
    </row>
    <row r="474" spans="2:13" s="60" customFormat="1" ht="30" customHeight="1">
      <c r="B474" s="55"/>
      <c r="C474" s="61"/>
      <c r="D474" s="47"/>
      <c r="E474" s="47"/>
      <c r="F474" s="47"/>
      <c r="G474" s="47"/>
      <c r="H474" s="47"/>
      <c r="I474" s="38"/>
      <c r="J474" s="38"/>
      <c r="K474" s="38"/>
      <c r="L474" s="38"/>
      <c r="M474" s="38"/>
    </row>
    <row r="475" spans="3:13" ht="30" customHeight="1">
      <c r="C475" s="61"/>
      <c r="D475" s="47"/>
      <c r="E475" s="47"/>
      <c r="F475" s="47"/>
      <c r="G475" s="47"/>
      <c r="H475" s="47"/>
      <c r="I475" s="38"/>
      <c r="J475" s="38"/>
      <c r="K475" s="38"/>
      <c r="L475" s="38"/>
      <c r="M475" s="38"/>
    </row>
    <row r="476" spans="3:13" s="62" customFormat="1" ht="30" customHeight="1">
      <c r="C476" s="61"/>
      <c r="D476" s="47"/>
      <c r="E476" s="47"/>
      <c r="F476" s="47"/>
      <c r="G476" s="47"/>
      <c r="H476" s="47"/>
      <c r="I476" s="38"/>
      <c r="J476" s="38"/>
      <c r="K476" s="38"/>
      <c r="L476" s="38"/>
      <c r="M476" s="38"/>
    </row>
    <row r="477" spans="3:13" s="62" customFormat="1" ht="30" customHeight="1">
      <c r="C477" s="61"/>
      <c r="D477" s="47"/>
      <c r="E477" s="47"/>
      <c r="F477" s="47"/>
      <c r="G477" s="47"/>
      <c r="H477" s="47"/>
      <c r="I477" s="38"/>
      <c r="J477" s="38"/>
      <c r="K477" s="38"/>
      <c r="L477" s="38"/>
      <c r="M477" s="38"/>
    </row>
    <row r="478" spans="2:13" s="60" customFormat="1" ht="30" customHeight="1">
      <c r="B478" s="55"/>
      <c r="C478" s="61"/>
      <c r="D478" s="47"/>
      <c r="E478" s="47"/>
      <c r="F478" s="47"/>
      <c r="G478" s="47"/>
      <c r="H478" s="47"/>
      <c r="I478" s="38"/>
      <c r="J478" s="38"/>
      <c r="K478" s="38"/>
      <c r="L478" s="38"/>
      <c r="M478" s="38"/>
    </row>
    <row r="479" spans="3:13" ht="30" customHeight="1">
      <c r="C479" s="61"/>
      <c r="D479" s="47"/>
      <c r="E479" s="47"/>
      <c r="F479" s="47"/>
      <c r="G479" s="47"/>
      <c r="H479" s="47"/>
      <c r="I479" s="38"/>
      <c r="J479" s="38"/>
      <c r="K479" s="38"/>
      <c r="L479" s="38"/>
      <c r="M479" s="38"/>
    </row>
    <row r="480" spans="3:13" s="62" customFormat="1" ht="30" customHeight="1">
      <c r="C480" s="61"/>
      <c r="D480" s="47"/>
      <c r="E480" s="47"/>
      <c r="F480" s="47"/>
      <c r="G480" s="47"/>
      <c r="H480" s="47"/>
      <c r="I480" s="38"/>
      <c r="J480" s="38"/>
      <c r="K480" s="38"/>
      <c r="L480" s="38"/>
      <c r="M480" s="38"/>
    </row>
    <row r="481" spans="3:13" s="62" customFormat="1" ht="30" customHeight="1">
      <c r="C481" s="61"/>
      <c r="D481" s="47"/>
      <c r="E481" s="47"/>
      <c r="F481" s="47"/>
      <c r="G481" s="47"/>
      <c r="H481" s="47"/>
      <c r="I481" s="38"/>
      <c r="J481" s="38"/>
      <c r="K481" s="38"/>
      <c r="L481" s="38"/>
      <c r="M481" s="38"/>
    </row>
    <row r="482" spans="2:13" s="60" customFormat="1" ht="30" customHeight="1">
      <c r="B482" s="55"/>
      <c r="C482" s="61"/>
      <c r="D482" s="47"/>
      <c r="E482" s="47"/>
      <c r="F482" s="47"/>
      <c r="G482" s="47"/>
      <c r="H482" s="47"/>
      <c r="I482" s="38"/>
      <c r="J482" s="38"/>
      <c r="K482" s="38"/>
      <c r="L482" s="38"/>
      <c r="M482" s="38"/>
    </row>
    <row r="483" spans="3:13" ht="30" customHeight="1">
      <c r="C483" s="61"/>
      <c r="D483" s="47"/>
      <c r="E483" s="47"/>
      <c r="F483" s="47"/>
      <c r="G483" s="47"/>
      <c r="H483" s="47"/>
      <c r="I483" s="38"/>
      <c r="J483" s="38"/>
      <c r="K483" s="38"/>
      <c r="L483" s="38"/>
      <c r="M483" s="38"/>
    </row>
    <row r="484" spans="3:13" s="62" customFormat="1" ht="30" customHeight="1">
      <c r="C484" s="61"/>
      <c r="D484" s="47"/>
      <c r="E484" s="47"/>
      <c r="F484" s="47"/>
      <c r="G484" s="47"/>
      <c r="H484" s="47"/>
      <c r="I484" s="38"/>
      <c r="J484" s="38"/>
      <c r="K484" s="38"/>
      <c r="L484" s="38"/>
      <c r="M484" s="38"/>
    </row>
    <row r="485" spans="3:13" s="62" customFormat="1" ht="30" customHeight="1">
      <c r="C485" s="61"/>
      <c r="D485" s="47"/>
      <c r="E485" s="47"/>
      <c r="F485" s="47"/>
      <c r="G485" s="47"/>
      <c r="H485" s="47"/>
      <c r="I485" s="38"/>
      <c r="J485" s="38"/>
      <c r="K485" s="38"/>
      <c r="L485" s="38"/>
      <c r="M485" s="38"/>
    </row>
    <row r="486" spans="2:13" s="60" customFormat="1" ht="30" customHeight="1">
      <c r="B486" s="55"/>
      <c r="C486" s="61"/>
      <c r="D486" s="47"/>
      <c r="E486" s="47"/>
      <c r="F486" s="47"/>
      <c r="G486" s="47"/>
      <c r="H486" s="47"/>
      <c r="I486" s="38"/>
      <c r="J486" s="38"/>
      <c r="K486" s="38"/>
      <c r="L486" s="38"/>
      <c r="M486" s="38"/>
    </row>
    <row r="487" spans="3:13" ht="30" customHeight="1">
      <c r="C487" s="61"/>
      <c r="D487" s="47"/>
      <c r="E487" s="47"/>
      <c r="F487" s="47"/>
      <c r="G487" s="47"/>
      <c r="H487" s="47"/>
      <c r="I487" s="38"/>
      <c r="J487" s="38"/>
      <c r="K487" s="38"/>
      <c r="L487" s="38"/>
      <c r="M487" s="38"/>
    </row>
    <row r="488" spans="3:13" s="62" customFormat="1" ht="30" customHeight="1">
      <c r="C488" s="61"/>
      <c r="D488" s="47"/>
      <c r="E488" s="47"/>
      <c r="F488" s="47"/>
      <c r="G488" s="47"/>
      <c r="H488" s="47"/>
      <c r="I488" s="38"/>
      <c r="J488" s="38"/>
      <c r="K488" s="38"/>
      <c r="L488" s="38"/>
      <c r="M488" s="38"/>
    </row>
    <row r="489" spans="3:13" s="62" customFormat="1" ht="30" customHeight="1">
      <c r="C489" s="61"/>
      <c r="D489" s="47"/>
      <c r="E489" s="47"/>
      <c r="F489" s="47"/>
      <c r="G489" s="47"/>
      <c r="H489" s="47"/>
      <c r="I489" s="38"/>
      <c r="J489" s="38"/>
      <c r="K489" s="38"/>
      <c r="L489" s="38"/>
      <c r="M489" s="38"/>
    </row>
    <row r="490" spans="2:13" s="60" customFormat="1" ht="30" customHeight="1">
      <c r="B490" s="55"/>
      <c r="C490" s="61"/>
      <c r="D490" s="47"/>
      <c r="E490" s="47"/>
      <c r="F490" s="47"/>
      <c r="G490" s="47"/>
      <c r="H490" s="47"/>
      <c r="I490" s="38"/>
      <c r="J490" s="38"/>
      <c r="K490" s="38"/>
      <c r="L490" s="38"/>
      <c r="M490" s="38"/>
    </row>
    <row r="491" spans="3:13" ht="30" customHeight="1">
      <c r="C491" s="61"/>
      <c r="D491" s="47"/>
      <c r="E491" s="47"/>
      <c r="F491" s="47"/>
      <c r="G491" s="47"/>
      <c r="H491" s="47"/>
      <c r="I491" s="38"/>
      <c r="J491" s="38"/>
      <c r="K491" s="38"/>
      <c r="L491" s="38"/>
      <c r="M491" s="38"/>
    </row>
    <row r="492" spans="3:13" s="62" customFormat="1" ht="30" customHeight="1">
      <c r="C492" s="61"/>
      <c r="D492" s="47"/>
      <c r="E492" s="47"/>
      <c r="F492" s="47"/>
      <c r="G492" s="47"/>
      <c r="H492" s="47"/>
      <c r="I492" s="38"/>
      <c r="J492" s="38"/>
      <c r="K492" s="38"/>
      <c r="L492" s="38"/>
      <c r="M492" s="38"/>
    </row>
    <row r="493" spans="3:13" s="62" customFormat="1" ht="30" customHeight="1">
      <c r="C493" s="61"/>
      <c r="D493" s="47"/>
      <c r="E493" s="47"/>
      <c r="F493" s="47"/>
      <c r="G493" s="47"/>
      <c r="H493" s="47"/>
      <c r="I493" s="38"/>
      <c r="J493" s="38"/>
      <c r="K493" s="38"/>
      <c r="L493" s="38"/>
      <c r="M493" s="38"/>
    </row>
    <row r="494" spans="2:13" s="60" customFormat="1" ht="30" customHeight="1">
      <c r="B494" s="55"/>
      <c r="C494" s="61"/>
      <c r="D494" s="47"/>
      <c r="E494" s="47"/>
      <c r="F494" s="47"/>
      <c r="G494" s="47"/>
      <c r="H494" s="47"/>
      <c r="I494" s="38"/>
      <c r="J494" s="38"/>
      <c r="K494" s="38"/>
      <c r="L494" s="38"/>
      <c r="M494" s="38"/>
    </row>
    <row r="495" spans="3:13" ht="30" customHeight="1">
      <c r="C495" s="61"/>
      <c r="D495" s="47"/>
      <c r="E495" s="47"/>
      <c r="F495" s="47"/>
      <c r="G495" s="47"/>
      <c r="H495" s="47"/>
      <c r="I495" s="38"/>
      <c r="J495" s="38"/>
      <c r="K495" s="38"/>
      <c r="L495" s="38"/>
      <c r="M495" s="38"/>
    </row>
  </sheetData>
  <mergeCells count="11">
    <mergeCell ref="L8:M8"/>
    <mergeCell ref="C2:M2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conditionalFormatting sqref="E4 E6 C10:M49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N31" sqref="N31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100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14</v>
      </c>
      <c r="J6" s="73"/>
      <c r="FB6" s="18">
        <f>FB9+FB10+FB11+FB12</f>
        <v>14</v>
      </c>
      <c r="FC6" s="18">
        <f>FC9+FC10+FC11+FC12</f>
        <v>14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3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4</v>
      </c>
      <c r="FC9" s="18">
        <f>I20+I19+I18</f>
        <v>5</v>
      </c>
      <c r="FD9" s="19">
        <f>FB9/$FB$6</f>
        <v>0.2857142857142857</v>
      </c>
      <c r="FE9" s="19">
        <f>FC9/$FC$6</f>
        <v>0.35714285714285715</v>
      </c>
    </row>
    <row r="10" spans="2:161" ht="15.75">
      <c r="B10" s="75">
        <v>2</v>
      </c>
      <c r="C10" s="75"/>
      <c r="D10" s="76">
        <v>1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7</v>
      </c>
      <c r="FC10" s="18">
        <f>I17+I16+I15</f>
        <v>6</v>
      </c>
      <c r="FD10" s="19">
        <f>FB10/$FB$6</f>
        <v>0.5</v>
      </c>
      <c r="FE10" s="19">
        <f>FC10/$FC$6</f>
        <v>0.42857142857142855</v>
      </c>
    </row>
    <row r="11" spans="2:161" ht="15.75">
      <c r="B11" s="75">
        <v>3</v>
      </c>
      <c r="C11" s="75"/>
      <c r="D11" s="76">
        <v>2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0</v>
      </c>
      <c r="FC11" s="18">
        <f>I14+I13+I12</f>
        <v>0</v>
      </c>
      <c r="FD11" s="19">
        <f>FB11/$FB$6</f>
        <v>0</v>
      </c>
      <c r="FE11" s="19">
        <f>FC11/$FC$6</f>
        <v>0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3</v>
      </c>
      <c r="FC12" s="18">
        <f>I11+I10+I9</f>
        <v>3</v>
      </c>
      <c r="FD12" s="19">
        <f>FB12/$FB$6</f>
        <v>0.21428571428571427</v>
      </c>
      <c r="FE12" s="19">
        <f>FC12/$FC$6</f>
        <v>0.21428571428571427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0.7857142857142857</v>
      </c>
      <c r="FC13" s="19">
        <f>FE9+FE10</f>
        <v>0.7857142857142857</v>
      </c>
    </row>
    <row r="14" spans="2:159" ht="15.75">
      <c r="B14" s="75">
        <v>6</v>
      </c>
      <c r="C14" s="75"/>
      <c r="D14" s="76">
        <v>0</v>
      </c>
      <c r="E14" s="76"/>
      <c r="F14" s="1"/>
      <c r="G14" s="75">
        <v>6</v>
      </c>
      <c r="H14" s="75"/>
      <c r="I14" s="76">
        <v>0</v>
      </c>
      <c r="J14" s="76"/>
      <c r="FA14" t="s">
        <v>28</v>
      </c>
      <c r="FB14" s="19">
        <f>FD9+FD10+FD11</f>
        <v>0.7857142857142857</v>
      </c>
      <c r="FC14" s="19">
        <f>FE9+FE10+FE11</f>
        <v>0.7857142857142857</v>
      </c>
    </row>
    <row r="15" spans="2:159" ht="15.75">
      <c r="B15" s="75">
        <v>7</v>
      </c>
      <c r="C15" s="75"/>
      <c r="D15" s="76">
        <v>1</v>
      </c>
      <c r="E15" s="76"/>
      <c r="F15" s="1"/>
      <c r="G15" s="75">
        <v>7</v>
      </c>
      <c r="H15" s="75"/>
      <c r="I15" s="76">
        <v>2</v>
      </c>
      <c r="J15" s="76"/>
      <c r="FA15" t="s">
        <v>18</v>
      </c>
      <c r="FB15" s="19">
        <f>(FB9*1+FB10*0.64+FB11*0.36+FB12*0.16)/FB6</f>
        <v>0.64</v>
      </c>
      <c r="FC15" s="19">
        <f>(FC9*1+FC10*0.64+FC11*0.36+FC12*0.16)/FC6</f>
        <v>0.6657142857142857</v>
      </c>
    </row>
    <row r="16" spans="2:159" ht="15.75">
      <c r="B16" s="75">
        <v>8</v>
      </c>
      <c r="C16" s="75"/>
      <c r="D16" s="76">
        <v>2</v>
      </c>
      <c r="E16" s="76"/>
      <c r="F16" s="1"/>
      <c r="G16" s="75">
        <v>8</v>
      </c>
      <c r="H16" s="75"/>
      <c r="I16" s="76">
        <v>2</v>
      </c>
      <c r="J16" s="76"/>
      <c r="FA16" t="s">
        <v>29</v>
      </c>
      <c r="FB16" s="19">
        <f>(D9*B9+D10*B10+D11*B11+D12*B12+D13*B13+D14*B14+D15*B15+D16*B16+D17*B17+D18*B18+D19*B19+D20*B20)/FB6</f>
        <v>7.857142857142857</v>
      </c>
      <c r="FC16" s="19">
        <f>(I9*G9+I10*G10+I11*G11+I12*G12+I13*G13+I14*G14+I15*G15+I16*G16+I17*G17+I18*G18+I19*G19+I20*G20)/FC6</f>
        <v>7.214285714285714</v>
      </c>
    </row>
    <row r="17" spans="2:10" ht="15.75">
      <c r="B17" s="75">
        <v>9</v>
      </c>
      <c r="C17" s="75"/>
      <c r="D17" s="76">
        <v>4</v>
      </c>
      <c r="E17" s="76"/>
      <c r="F17" s="1"/>
      <c r="G17" s="75">
        <v>9</v>
      </c>
      <c r="H17" s="75"/>
      <c r="I17" s="76">
        <v>2</v>
      </c>
      <c r="J17" s="76"/>
    </row>
    <row r="18" spans="2:158" ht="15.75">
      <c r="B18" s="75">
        <v>10</v>
      </c>
      <c r="C18" s="75"/>
      <c r="D18" s="76">
        <v>1</v>
      </c>
      <c r="E18" s="76"/>
      <c r="F18" s="1"/>
      <c r="G18" s="75">
        <v>10</v>
      </c>
      <c r="H18" s="75"/>
      <c r="I18" s="76">
        <v>5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3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0.07142857142857142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1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8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3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101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10</v>
      </c>
      <c r="J6" s="73"/>
      <c r="FB6" s="18">
        <f>FB9+FB10+FB11+FB12</f>
        <v>10</v>
      </c>
      <c r="FC6" s="18">
        <f>FC9+FC10+FC11+FC12</f>
        <v>9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1</v>
      </c>
      <c r="FC9" s="18">
        <f>I20+I19+I18</f>
        <v>2</v>
      </c>
      <c r="FD9" s="19">
        <f>FB9/$FB$6</f>
        <v>0.1</v>
      </c>
      <c r="FE9" s="19">
        <f>FC9/$FC$6</f>
        <v>0.2222222222222222</v>
      </c>
    </row>
    <row r="10" spans="2:161" ht="15.75">
      <c r="B10" s="75">
        <v>2</v>
      </c>
      <c r="C10" s="75"/>
      <c r="D10" s="76">
        <v>1</v>
      </c>
      <c r="E10" s="76"/>
      <c r="F10" s="1"/>
      <c r="G10" s="75">
        <v>2</v>
      </c>
      <c r="H10" s="75"/>
      <c r="I10" s="76">
        <v>1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5</v>
      </c>
      <c r="FC10" s="18">
        <f>I17+I16+I15</f>
        <v>5</v>
      </c>
      <c r="FD10" s="19">
        <f>FB10/$FB$6</f>
        <v>0.5</v>
      </c>
      <c r="FE10" s="19">
        <f>FC10/$FC$6</f>
        <v>0.5555555555555556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3</v>
      </c>
      <c r="FC11" s="18">
        <f>I14+I13+I12</f>
        <v>1</v>
      </c>
      <c r="FD11" s="19">
        <f>FB11/$FB$6</f>
        <v>0.3</v>
      </c>
      <c r="FE11" s="19">
        <f>FC11/$FC$6</f>
        <v>0.1111111111111111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1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1</v>
      </c>
      <c r="FC12" s="18">
        <f>I11+I10+I9</f>
        <v>1</v>
      </c>
      <c r="FD12" s="19">
        <f>FB12/$FB$6</f>
        <v>0.1</v>
      </c>
      <c r="FE12" s="19">
        <f>FC12/$FC$6</f>
        <v>0.1111111111111111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0.6</v>
      </c>
      <c r="FC13" s="19">
        <f>FE9+FE10</f>
        <v>0.7777777777777778</v>
      </c>
    </row>
    <row r="14" spans="2:159" ht="15.75">
      <c r="B14" s="75">
        <v>6</v>
      </c>
      <c r="C14" s="75"/>
      <c r="D14" s="76">
        <v>3</v>
      </c>
      <c r="E14" s="76"/>
      <c r="F14" s="1"/>
      <c r="G14" s="75">
        <v>6</v>
      </c>
      <c r="H14" s="75"/>
      <c r="I14" s="76">
        <v>0</v>
      </c>
      <c r="J14" s="76"/>
      <c r="FA14" t="s">
        <v>28</v>
      </c>
      <c r="FB14" s="19">
        <f>FD9+FD10+FD11</f>
        <v>0.8999999999999999</v>
      </c>
      <c r="FC14" s="19">
        <f>FE9+FE10+FE11</f>
        <v>0.8888888888888888</v>
      </c>
    </row>
    <row r="15" spans="2:159" ht="15.75">
      <c r="B15" s="75">
        <v>7</v>
      </c>
      <c r="C15" s="75"/>
      <c r="D15" s="76">
        <v>2</v>
      </c>
      <c r="E15" s="76"/>
      <c r="F15" s="1"/>
      <c r="G15" s="75">
        <v>7</v>
      </c>
      <c r="H15" s="75"/>
      <c r="I15" s="76">
        <v>0</v>
      </c>
      <c r="J15" s="76"/>
      <c r="FA15" t="s">
        <v>18</v>
      </c>
      <c r="FB15" s="19">
        <f>(FB9*1+FB10*0.64+FB11*0.36+FB12*0.16)/FB6</f>
        <v>0.544</v>
      </c>
      <c r="FC15" s="19">
        <f>(FC9*1+FC10*0.64+FC11*0.36+FC12*0.16)/FC6</f>
        <v>0.6355555555555557</v>
      </c>
    </row>
    <row r="16" spans="2:159" ht="15.75">
      <c r="B16" s="75">
        <v>8</v>
      </c>
      <c r="C16" s="75"/>
      <c r="D16" s="76">
        <v>2</v>
      </c>
      <c r="E16" s="76"/>
      <c r="F16" s="1"/>
      <c r="G16" s="75">
        <v>8</v>
      </c>
      <c r="H16" s="75"/>
      <c r="I16" s="76">
        <v>3</v>
      </c>
      <c r="J16" s="76"/>
      <c r="FA16" t="s">
        <v>29</v>
      </c>
      <c r="FB16" s="19">
        <f>(D9*B9+D10*B10+D11*B11+D12*B12+D13*B13+D14*B14+D15*B15+D16*B16+D17*B17+D18*B18+D19*B19+D20*B20)/FB6</f>
        <v>6.9</v>
      </c>
      <c r="FC16" s="19">
        <f>(I9*G9+I10*G10+I11*G11+I12*G12+I13*G13+I14*G14+I15*G15+I16*G16+I17*G17+I18*G18+I19*G19+I20*G20)/FC6</f>
        <v>7.555555555555555</v>
      </c>
    </row>
    <row r="17" spans="2:10" ht="15.75">
      <c r="B17" s="75">
        <v>9</v>
      </c>
      <c r="C17" s="75"/>
      <c r="D17" s="76">
        <v>1</v>
      </c>
      <c r="E17" s="76"/>
      <c r="F17" s="1"/>
      <c r="G17" s="75">
        <v>9</v>
      </c>
      <c r="H17" s="75"/>
      <c r="I17" s="76">
        <v>2</v>
      </c>
      <c r="J17" s="76"/>
    </row>
    <row r="18" spans="2:158" ht="15.75">
      <c r="B18" s="75">
        <v>10</v>
      </c>
      <c r="C18" s="75"/>
      <c r="D18" s="76">
        <v>1</v>
      </c>
      <c r="E18" s="76"/>
      <c r="F18" s="1"/>
      <c r="G18" s="75">
        <v>10</v>
      </c>
      <c r="H18" s="75"/>
      <c r="I18" s="76">
        <v>2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6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1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102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8</v>
      </c>
      <c r="J6" s="73"/>
      <c r="FB6" s="18">
        <f>FB9+FB10+FB11+FB12</f>
        <v>8</v>
      </c>
      <c r="FC6" s="18">
        <f>FC9+FC10+FC11+FC12</f>
        <v>8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1</v>
      </c>
      <c r="FC9" s="18">
        <f>I20+I19+I18</f>
        <v>0</v>
      </c>
      <c r="FD9" s="19">
        <f>FB9/$FB$6</f>
        <v>0.125</v>
      </c>
      <c r="FE9" s="19">
        <f>FC9/$FC$6</f>
        <v>0</v>
      </c>
    </row>
    <row r="10" spans="2:161" ht="15.75">
      <c r="B10" s="75">
        <v>2</v>
      </c>
      <c r="C10" s="75"/>
      <c r="D10" s="76">
        <v>2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1</v>
      </c>
      <c r="FC10" s="18">
        <f>I17+I16+I15</f>
        <v>5</v>
      </c>
      <c r="FD10" s="19">
        <f>FB10/$FB$6</f>
        <v>0.125</v>
      </c>
      <c r="FE10" s="19">
        <f>FC10/$FC$6</f>
        <v>0.625</v>
      </c>
    </row>
    <row r="11" spans="2:161" ht="15.75">
      <c r="B11" s="75">
        <v>3</v>
      </c>
      <c r="C11" s="75"/>
      <c r="D11" s="76">
        <v>2</v>
      </c>
      <c r="E11" s="76"/>
      <c r="F11" s="1"/>
      <c r="G11" s="75">
        <v>3</v>
      </c>
      <c r="H11" s="75"/>
      <c r="I11" s="76">
        <v>2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2</v>
      </c>
      <c r="FC11" s="18">
        <f>I14+I13+I12</f>
        <v>1</v>
      </c>
      <c r="FD11" s="19">
        <f>FB11/$FB$6</f>
        <v>0.25</v>
      </c>
      <c r="FE11" s="19">
        <f>FC11/$FC$6</f>
        <v>0.125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4</v>
      </c>
      <c r="FC12" s="18">
        <f>I11+I10+I9</f>
        <v>2</v>
      </c>
      <c r="FD12" s="19">
        <f>FB12/$FB$6</f>
        <v>0.5</v>
      </c>
      <c r="FE12" s="19">
        <f>FC12/$FC$6</f>
        <v>0.25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0.25</v>
      </c>
      <c r="FC13" s="19">
        <f>FE9+FE10</f>
        <v>0.625</v>
      </c>
    </row>
    <row r="14" spans="2:159" ht="15.75">
      <c r="B14" s="75">
        <v>6</v>
      </c>
      <c r="C14" s="75"/>
      <c r="D14" s="76">
        <v>2</v>
      </c>
      <c r="E14" s="76"/>
      <c r="F14" s="1"/>
      <c r="G14" s="75">
        <v>6</v>
      </c>
      <c r="H14" s="75"/>
      <c r="I14" s="76">
        <v>1</v>
      </c>
      <c r="J14" s="76"/>
      <c r="FA14" t="s">
        <v>28</v>
      </c>
      <c r="FB14" s="19">
        <f>FD9+FD10+FD11</f>
        <v>0.5</v>
      </c>
      <c r="FC14" s="19">
        <f>FE9+FE10+FE11</f>
        <v>0.75</v>
      </c>
    </row>
    <row r="15" spans="2:159" ht="15.75">
      <c r="B15" s="75">
        <v>7</v>
      </c>
      <c r="C15" s="75"/>
      <c r="D15" s="76">
        <v>0</v>
      </c>
      <c r="E15" s="76"/>
      <c r="F15" s="1"/>
      <c r="G15" s="75">
        <v>7</v>
      </c>
      <c r="H15" s="75"/>
      <c r="I15" s="76">
        <v>1</v>
      </c>
      <c r="J15" s="76"/>
      <c r="FA15" t="s">
        <v>18</v>
      </c>
      <c r="FB15" s="19">
        <f>(FB9*1+FB10*0.64+FB11*0.36+FB12*0.16)/FB6</f>
        <v>0.37500000000000006</v>
      </c>
      <c r="FC15" s="19">
        <f>(FC9*1+FC10*0.64+FC11*0.36+FC12*0.16)/FC6</f>
        <v>0.485</v>
      </c>
    </row>
    <row r="16" spans="2:159" ht="15.75">
      <c r="B16" s="75">
        <v>8</v>
      </c>
      <c r="C16" s="75"/>
      <c r="D16" s="76">
        <v>0</v>
      </c>
      <c r="E16" s="76"/>
      <c r="F16" s="1"/>
      <c r="G16" s="75">
        <v>8</v>
      </c>
      <c r="H16" s="75"/>
      <c r="I16" s="76">
        <v>3</v>
      </c>
      <c r="J16" s="76"/>
      <c r="FA16" t="s">
        <v>29</v>
      </c>
      <c r="FB16" s="19">
        <f>(D9*B9+D10*B10+D11*B11+D12*B12+D13*B13+D14*B14+D15*B15+D16*B16+D17*B17+D18*B18+D19*B19+D20*B20)/FB6</f>
        <v>5.25</v>
      </c>
      <c r="FC16" s="19">
        <f>(I9*G9+I10*G10+I11*G11+I12*G12+I13*G13+I14*G14+I15*G15+I16*G16+I17*G17+I18*G18+I19*G19+I20*G20)/FC6</f>
        <v>6.5</v>
      </c>
    </row>
    <row r="17" spans="2:10" ht="15.75">
      <c r="B17" s="75">
        <v>9</v>
      </c>
      <c r="C17" s="75"/>
      <c r="D17" s="76">
        <v>1</v>
      </c>
      <c r="E17" s="76"/>
      <c r="F17" s="1"/>
      <c r="G17" s="75">
        <v>9</v>
      </c>
      <c r="H17" s="75"/>
      <c r="I17" s="76">
        <v>1</v>
      </c>
      <c r="J17" s="76"/>
    </row>
    <row r="18" spans="2:158" ht="15.75">
      <c r="B18" s="75">
        <v>10</v>
      </c>
      <c r="C18" s="75"/>
      <c r="D18" s="76">
        <v>0</v>
      </c>
      <c r="E18" s="76"/>
      <c r="F18" s="1"/>
      <c r="G18" s="75">
        <v>10</v>
      </c>
      <c r="H18" s="75"/>
      <c r="I18" s="76">
        <v>0</v>
      </c>
      <c r="J18" s="76"/>
      <c r="FA18" t="s">
        <v>30</v>
      </c>
      <c r="FB18" s="19">
        <f>I22/FC6</f>
        <v>0.125</v>
      </c>
    </row>
    <row r="19" spans="2:158" ht="15.75">
      <c r="B19" s="75">
        <v>11</v>
      </c>
      <c r="C19" s="75"/>
      <c r="D19" s="76">
        <v>1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1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8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1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103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6</v>
      </c>
      <c r="J6" s="73"/>
      <c r="FB6" s="18">
        <f>FB9+FB10+FB11+FB12</f>
        <v>6</v>
      </c>
      <c r="FC6" s="18">
        <f>FC9+FC10+FC11+FC12</f>
        <v>5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4</v>
      </c>
      <c r="FC10" s="18">
        <f>I17+I16+I15</f>
        <v>3</v>
      </c>
      <c r="FD10" s="19">
        <f>FB10/$FB$6</f>
        <v>0.6666666666666666</v>
      </c>
      <c r="FE10" s="19">
        <f>FC10/$FC$6</f>
        <v>0.6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2</v>
      </c>
      <c r="FC11" s="18">
        <f>I14+I13+I12</f>
        <v>2</v>
      </c>
      <c r="FD11" s="19">
        <f>FB11/$FB$6</f>
        <v>0.3333333333333333</v>
      </c>
      <c r="FE11" s="19">
        <f>FC11/$FC$6</f>
        <v>0.4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5">
        <v>5</v>
      </c>
      <c r="C13" s="75"/>
      <c r="D13" s="76">
        <v>0</v>
      </c>
      <c r="E13" s="76"/>
      <c r="F13" s="1"/>
      <c r="G13" s="75">
        <v>5</v>
      </c>
      <c r="H13" s="75"/>
      <c r="I13" s="76">
        <v>1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0.6666666666666666</v>
      </c>
      <c r="FC13" s="19">
        <f>FE9+FE10</f>
        <v>0.6</v>
      </c>
    </row>
    <row r="14" spans="2:159" ht="15.75">
      <c r="B14" s="75">
        <v>6</v>
      </c>
      <c r="C14" s="75"/>
      <c r="D14" s="76">
        <v>2</v>
      </c>
      <c r="E14" s="76"/>
      <c r="F14" s="1"/>
      <c r="G14" s="75">
        <v>6</v>
      </c>
      <c r="H14" s="75"/>
      <c r="I14" s="76">
        <v>1</v>
      </c>
      <c r="J14" s="76"/>
      <c r="FA14" t="s">
        <v>28</v>
      </c>
      <c r="FB14" s="19">
        <f>FD9+FD10+FD11</f>
        <v>1</v>
      </c>
      <c r="FC14" s="19">
        <f>FE9+FE10+FE11</f>
        <v>1</v>
      </c>
    </row>
    <row r="15" spans="2:159" ht="15.75">
      <c r="B15" s="75">
        <v>7</v>
      </c>
      <c r="C15" s="75"/>
      <c r="D15" s="76">
        <v>1</v>
      </c>
      <c r="E15" s="76"/>
      <c r="F15" s="1"/>
      <c r="G15" s="75">
        <v>7</v>
      </c>
      <c r="H15" s="75"/>
      <c r="I15" s="76">
        <v>1</v>
      </c>
      <c r="J15" s="76"/>
      <c r="FA15" t="s">
        <v>18</v>
      </c>
      <c r="FB15" s="19">
        <f>(FB9*1+FB10*0.64+FB11*0.36+FB12*0.16)/FB6</f>
        <v>0.5466666666666667</v>
      </c>
      <c r="FC15" s="19">
        <f>(FC9*1+FC10*0.64+FC11*0.36+FC12*0.16)/FC6</f>
        <v>0.5279999999999999</v>
      </c>
    </row>
    <row r="16" spans="2:159" ht="15.75">
      <c r="B16" s="75">
        <v>8</v>
      </c>
      <c r="C16" s="75"/>
      <c r="D16" s="76">
        <v>1</v>
      </c>
      <c r="E16" s="76"/>
      <c r="F16" s="1"/>
      <c r="G16" s="75">
        <v>8</v>
      </c>
      <c r="H16" s="75"/>
      <c r="I16" s="76">
        <v>1</v>
      </c>
      <c r="J16" s="76"/>
      <c r="FA16" t="s">
        <v>29</v>
      </c>
      <c r="FB16" s="19">
        <f>(D9*B9+D10*B10+D11*B11+D12*B12+D13*B13+D14*B14+D15*B15+D16*B16+D17*B17+D18*B18+D19*B19+D20*B20)/FB6</f>
        <v>7.5</v>
      </c>
      <c r="FC16" s="19">
        <f>(I9*G9+I10*G10+I11*G11+I12*G12+I13*G13+I14*G14+I15*G15+I16*G16+I17*G17+I18*G18+I19*G19+I20*G20)/FC6</f>
        <v>7</v>
      </c>
    </row>
    <row r="17" spans="2:10" ht="15.75">
      <c r="B17" s="75">
        <v>9</v>
      </c>
      <c r="C17" s="75"/>
      <c r="D17" s="76">
        <v>2</v>
      </c>
      <c r="E17" s="76"/>
      <c r="F17" s="1"/>
      <c r="G17" s="75">
        <v>9</v>
      </c>
      <c r="H17" s="75"/>
      <c r="I17" s="76">
        <v>1</v>
      </c>
      <c r="J17" s="76"/>
    </row>
    <row r="18" spans="2:158" ht="15.75">
      <c r="B18" s="75">
        <v>10</v>
      </c>
      <c r="C18" s="75"/>
      <c r="D18" s="76">
        <v>0</v>
      </c>
      <c r="E18" s="76"/>
      <c r="F18" s="1"/>
      <c r="G18" s="75">
        <v>10</v>
      </c>
      <c r="H18" s="75"/>
      <c r="I18" s="76">
        <v>0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5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0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0" t="s">
        <v>5</v>
      </c>
      <c r="C2" s="70"/>
      <c r="D2" s="70"/>
      <c r="E2" s="70"/>
      <c r="F2" s="2"/>
      <c r="G2" s="79" t="s">
        <v>110</v>
      </c>
      <c r="H2" s="79"/>
      <c r="I2" s="79"/>
      <c r="J2" s="79"/>
    </row>
    <row r="3" ht="3.75" customHeight="1"/>
    <row r="4" spans="2:179" ht="19.5" customHeight="1">
      <c r="B4" s="70" t="s">
        <v>6</v>
      </c>
      <c r="C4" s="70"/>
      <c r="D4" s="70"/>
      <c r="E4" s="70"/>
      <c r="F4" s="2"/>
      <c r="G4" s="79"/>
      <c r="H4" s="79"/>
      <c r="I4" s="79"/>
      <c r="J4" s="79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0" t="s">
        <v>71</v>
      </c>
      <c r="C6" s="70"/>
      <c r="D6" s="70"/>
      <c r="E6" s="70"/>
      <c r="F6" s="70"/>
      <c r="G6" s="70"/>
      <c r="H6" s="71"/>
      <c r="I6" s="72">
        <v>4</v>
      </c>
      <c r="J6" s="73"/>
      <c r="FB6" s="18">
        <f>FB9+FB10+FB11+FB12</f>
        <v>4</v>
      </c>
      <c r="FC6" s="18">
        <f>FC9+FC10+FC11+FC12</f>
        <v>4</v>
      </c>
    </row>
    <row r="7" ht="4.5" customHeight="1"/>
    <row r="8" spans="2:161" ht="30" customHeight="1">
      <c r="B8" s="74" t="s">
        <v>1</v>
      </c>
      <c r="C8" s="74"/>
      <c r="D8" s="74"/>
      <c r="E8" s="74"/>
      <c r="F8" s="1"/>
      <c r="G8" s="74" t="s">
        <v>2</v>
      </c>
      <c r="H8" s="74"/>
      <c r="I8" s="74"/>
      <c r="J8" s="74"/>
      <c r="FB8" t="s">
        <v>32</v>
      </c>
      <c r="FC8" t="s">
        <v>33</v>
      </c>
      <c r="FD8" t="s">
        <v>32</v>
      </c>
      <c r="FE8" t="s">
        <v>33</v>
      </c>
    </row>
    <row r="9" spans="2:161" ht="15.75">
      <c r="B9" s="75">
        <v>1</v>
      </c>
      <c r="C9" s="75"/>
      <c r="D9" s="76">
        <v>0</v>
      </c>
      <c r="E9" s="76"/>
      <c r="F9" s="1"/>
      <c r="G9" s="75">
        <v>1</v>
      </c>
      <c r="H9" s="75"/>
      <c r="I9" s="76">
        <v>0</v>
      </c>
      <c r="J9" s="76"/>
      <c r="M9" s="45"/>
      <c r="N9" s="49" t="s">
        <v>72</v>
      </c>
      <c r="O9" s="50" t="s">
        <v>73</v>
      </c>
      <c r="P9" s="50" t="s">
        <v>74</v>
      </c>
      <c r="Q9" s="49" t="s">
        <v>75</v>
      </c>
      <c r="FA9" t="s">
        <v>23</v>
      </c>
      <c r="FB9" s="18">
        <f>D20+D19+D18</f>
        <v>1</v>
      </c>
      <c r="FC9" s="18">
        <f>I20+I19+I18</f>
        <v>1</v>
      </c>
      <c r="FD9" s="19">
        <f>FB9/$FB$6</f>
        <v>0.25</v>
      </c>
      <c r="FE9" s="19">
        <f>FC9/$FC$6</f>
        <v>0.25</v>
      </c>
    </row>
    <row r="10" spans="2:161" ht="15.75">
      <c r="B10" s="75">
        <v>2</v>
      </c>
      <c r="C10" s="75"/>
      <c r="D10" s="76">
        <v>0</v>
      </c>
      <c r="E10" s="76"/>
      <c r="F10" s="1"/>
      <c r="G10" s="75">
        <v>2</v>
      </c>
      <c r="H10" s="75"/>
      <c r="I10" s="76">
        <v>0</v>
      </c>
      <c r="J10" s="76"/>
      <c r="M10" s="48" t="s">
        <v>76</v>
      </c>
      <c r="N10" s="38"/>
      <c r="O10" s="38"/>
      <c r="P10" s="38"/>
      <c r="Q10" s="38"/>
      <c r="FA10" t="s">
        <v>24</v>
      </c>
      <c r="FB10" s="18">
        <f>D17+D16+D15</f>
        <v>2</v>
      </c>
      <c r="FC10" s="18">
        <f>I17+I16+I15</f>
        <v>2</v>
      </c>
      <c r="FD10" s="19">
        <f>FB10/$FB$6</f>
        <v>0.5</v>
      </c>
      <c r="FE10" s="19">
        <f>FC10/$FC$6</f>
        <v>0.5</v>
      </c>
    </row>
    <row r="11" spans="2:161" ht="15.75">
      <c r="B11" s="75">
        <v>3</v>
      </c>
      <c r="C11" s="75"/>
      <c r="D11" s="76">
        <v>0</v>
      </c>
      <c r="E11" s="76"/>
      <c r="F11" s="1"/>
      <c r="G11" s="75">
        <v>3</v>
      </c>
      <c r="H11" s="75"/>
      <c r="I11" s="76">
        <v>0</v>
      </c>
      <c r="J11" s="76"/>
      <c r="M11" s="48" t="s">
        <v>77</v>
      </c>
      <c r="N11" s="38"/>
      <c r="O11" s="38"/>
      <c r="P11" s="38"/>
      <c r="Q11" s="38"/>
      <c r="FA11" t="s">
        <v>25</v>
      </c>
      <c r="FB11" s="18">
        <f>D14+D13+D12</f>
        <v>1</v>
      </c>
      <c r="FC11" s="18">
        <f>I14+I13+I12</f>
        <v>1</v>
      </c>
      <c r="FD11" s="19">
        <f>FB11/$FB$6</f>
        <v>0.25</v>
      </c>
      <c r="FE11" s="19">
        <f>FC11/$FC$6</f>
        <v>0.25</v>
      </c>
    </row>
    <row r="12" spans="2:161" ht="15.75">
      <c r="B12" s="75">
        <v>4</v>
      </c>
      <c r="C12" s="75"/>
      <c r="D12" s="76">
        <v>0</v>
      </c>
      <c r="E12" s="76"/>
      <c r="F12" s="1"/>
      <c r="G12" s="75">
        <v>4</v>
      </c>
      <c r="H12" s="75"/>
      <c r="I12" s="76">
        <v>0</v>
      </c>
      <c r="J12" s="76"/>
      <c r="M12" s="48" t="s">
        <v>78</v>
      </c>
      <c r="N12" s="38"/>
      <c r="O12" s="38"/>
      <c r="P12" s="38"/>
      <c r="Q12" s="38"/>
      <c r="FA12" t="s">
        <v>26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5">
        <v>5</v>
      </c>
      <c r="C13" s="75"/>
      <c r="D13" s="76">
        <v>1</v>
      </c>
      <c r="E13" s="76"/>
      <c r="F13" s="1"/>
      <c r="G13" s="75">
        <v>5</v>
      </c>
      <c r="H13" s="75"/>
      <c r="I13" s="76">
        <v>0</v>
      </c>
      <c r="J13" s="76"/>
      <c r="M13" s="48" t="s">
        <v>79</v>
      </c>
      <c r="N13" s="38"/>
      <c r="O13" s="38"/>
      <c r="P13" s="38"/>
      <c r="Q13" s="38"/>
      <c r="FA13" t="s">
        <v>27</v>
      </c>
      <c r="FB13" s="19">
        <f>FD9+FD10</f>
        <v>0.75</v>
      </c>
      <c r="FC13" s="19">
        <f>FE9+FE10</f>
        <v>0.75</v>
      </c>
    </row>
    <row r="14" spans="2:159" ht="15.75">
      <c r="B14" s="75">
        <v>6</v>
      </c>
      <c r="C14" s="75"/>
      <c r="D14" s="76">
        <v>0</v>
      </c>
      <c r="E14" s="76"/>
      <c r="F14" s="1"/>
      <c r="G14" s="75">
        <v>6</v>
      </c>
      <c r="H14" s="75"/>
      <c r="I14" s="76">
        <v>1</v>
      </c>
      <c r="J14" s="76"/>
      <c r="FA14" t="s">
        <v>28</v>
      </c>
      <c r="FB14" s="19">
        <f>FD9+FD10+FD11</f>
        <v>1</v>
      </c>
      <c r="FC14" s="19">
        <f>FE9+FE10+FE11</f>
        <v>1</v>
      </c>
    </row>
    <row r="15" spans="2:159" ht="15.75">
      <c r="B15" s="75">
        <v>7</v>
      </c>
      <c r="C15" s="75"/>
      <c r="D15" s="76">
        <v>1</v>
      </c>
      <c r="E15" s="76"/>
      <c r="F15" s="1"/>
      <c r="G15" s="75">
        <v>7</v>
      </c>
      <c r="H15" s="75"/>
      <c r="I15" s="76">
        <v>1</v>
      </c>
      <c r="J15" s="76"/>
      <c r="FA15" t="s">
        <v>18</v>
      </c>
      <c r="FB15" s="19">
        <f>(FB9*1+FB10*0.64+FB11*0.36+FB12*0.16)/FB6</f>
        <v>0.66</v>
      </c>
      <c r="FC15" s="19">
        <f>(FC9*1+FC10*0.64+FC11*0.36+FC12*0.16)/FC6</f>
        <v>0.66</v>
      </c>
    </row>
    <row r="16" spans="2:159" ht="15.75">
      <c r="B16" s="75">
        <v>8</v>
      </c>
      <c r="C16" s="75"/>
      <c r="D16" s="76">
        <v>0</v>
      </c>
      <c r="E16" s="76"/>
      <c r="F16" s="1"/>
      <c r="G16" s="75">
        <v>8</v>
      </c>
      <c r="H16" s="75"/>
      <c r="I16" s="76">
        <v>1</v>
      </c>
      <c r="J16" s="76"/>
      <c r="FA16" t="s">
        <v>29</v>
      </c>
      <c r="FB16" s="19">
        <f>(D9*B9+D10*B10+D11*B11+D12*B12+D13*B13+D14*B14+D15*B15+D16*B16+D17*B17+D18*B18+D19*B19+D20*B20)/FB6</f>
        <v>7.75</v>
      </c>
      <c r="FC16" s="19">
        <f>(I9*G9+I10*G10+I11*G11+I12*G12+I13*G13+I14*G14+I15*G15+I16*G16+I17*G17+I18*G18+I19*G19+I20*G20)/FC6</f>
        <v>7.75</v>
      </c>
    </row>
    <row r="17" spans="2:10" ht="15.75">
      <c r="B17" s="75">
        <v>9</v>
      </c>
      <c r="C17" s="75"/>
      <c r="D17" s="76">
        <v>1</v>
      </c>
      <c r="E17" s="76"/>
      <c r="F17" s="1"/>
      <c r="G17" s="75">
        <v>9</v>
      </c>
      <c r="H17" s="75"/>
      <c r="I17" s="76">
        <v>0</v>
      </c>
      <c r="J17" s="76"/>
    </row>
    <row r="18" spans="2:158" ht="15.75">
      <c r="B18" s="75">
        <v>10</v>
      </c>
      <c r="C18" s="75"/>
      <c r="D18" s="76">
        <v>1</v>
      </c>
      <c r="E18" s="76"/>
      <c r="F18" s="1"/>
      <c r="G18" s="75">
        <v>10</v>
      </c>
      <c r="H18" s="75"/>
      <c r="I18" s="76">
        <v>1</v>
      </c>
      <c r="J18" s="76"/>
      <c r="FA18" t="s">
        <v>30</v>
      </c>
      <c r="FB18" s="19">
        <f>I22/FC6</f>
        <v>0</v>
      </c>
    </row>
    <row r="19" spans="2:158" ht="15.75">
      <c r="B19" s="75">
        <v>11</v>
      </c>
      <c r="C19" s="75"/>
      <c r="D19" s="76">
        <v>0</v>
      </c>
      <c r="E19" s="76"/>
      <c r="F19" s="1"/>
      <c r="G19" s="75">
        <v>11</v>
      </c>
      <c r="H19" s="75"/>
      <c r="I19" s="76">
        <v>0</v>
      </c>
      <c r="J19" s="76"/>
      <c r="FA19" t="s">
        <v>31</v>
      </c>
      <c r="FB19" s="19">
        <f>I24/FC6</f>
        <v>0</v>
      </c>
    </row>
    <row r="20" spans="2:10" ht="15.75">
      <c r="B20" s="75">
        <v>12</v>
      </c>
      <c r="C20" s="75"/>
      <c r="D20" s="76">
        <v>0</v>
      </c>
      <c r="E20" s="76"/>
      <c r="G20" s="75">
        <v>12</v>
      </c>
      <c r="H20" s="75"/>
      <c r="I20" s="76">
        <v>0</v>
      </c>
      <c r="J20" s="76"/>
    </row>
    <row r="21" ht="5.25" customHeight="1"/>
    <row r="22" spans="2:10" ht="61.5" customHeight="1">
      <c r="B22" s="70" t="s">
        <v>3</v>
      </c>
      <c r="C22" s="70"/>
      <c r="D22" s="70"/>
      <c r="E22" s="70"/>
      <c r="F22" s="70"/>
      <c r="G22" s="70"/>
      <c r="H22" s="71"/>
      <c r="I22" s="77">
        <v>0</v>
      </c>
      <c r="J22" s="78"/>
    </row>
    <row r="23" ht="3.75" customHeight="1"/>
    <row r="24" spans="2:10" ht="31.5" customHeight="1">
      <c r="B24" s="70" t="s">
        <v>4</v>
      </c>
      <c r="C24" s="70"/>
      <c r="D24" s="70"/>
      <c r="E24" s="70"/>
      <c r="F24" s="70"/>
      <c r="G24" s="70"/>
      <c r="H24" s="71"/>
      <c r="I24" s="77">
        <v>0</v>
      </c>
      <c r="J24" s="78"/>
    </row>
    <row r="26" spans="9:10" ht="12.75">
      <c r="I26" s="80" t="s">
        <v>69</v>
      </c>
      <c r="J26" s="80"/>
    </row>
    <row r="27" spans="2:10" ht="15.75">
      <c r="B27" s="70" t="s">
        <v>67</v>
      </c>
      <c r="C27" s="70"/>
      <c r="D27" s="70"/>
      <c r="E27" s="70"/>
      <c r="F27" s="70"/>
      <c r="G27" s="70"/>
      <c r="H27" s="71"/>
      <c r="I27" s="77">
        <v>3</v>
      </c>
      <c r="J27" s="78"/>
    </row>
    <row r="28" ht="4.5" customHeight="1"/>
    <row r="29" spans="2:10" ht="15.75">
      <c r="B29" s="70" t="s">
        <v>68</v>
      </c>
      <c r="C29" s="70"/>
      <c r="D29" s="70"/>
      <c r="E29" s="70"/>
      <c r="F29" s="70"/>
      <c r="G29" s="70"/>
      <c r="H29" s="71"/>
      <c r="I29" s="77">
        <v>0</v>
      </c>
      <c r="J29" s="78"/>
    </row>
    <row r="30" ht="5.25" customHeight="1"/>
  </sheetData>
  <mergeCells count="65">
    <mergeCell ref="I26:J26"/>
    <mergeCell ref="B27:H27"/>
    <mergeCell ref="I27:J27"/>
    <mergeCell ref="B29:H29"/>
    <mergeCell ref="I29:J29"/>
    <mergeCell ref="G2:J2"/>
    <mergeCell ref="B2:E2"/>
    <mergeCell ref="B4:E4"/>
    <mergeCell ref="G4:J4"/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Customer</cp:lastModifiedBy>
  <cp:lastPrinted>2010-12-21T08:45:19Z</cp:lastPrinted>
  <dcterms:created xsi:type="dcterms:W3CDTF">2010-12-04T07:06:40Z</dcterms:created>
  <dcterms:modified xsi:type="dcterms:W3CDTF">2010-12-21T08:46:05Z</dcterms:modified>
  <cp:category/>
  <cp:version/>
  <cp:contentType/>
  <cp:contentStatus/>
</cp:coreProperties>
</file>